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0"/>
  <workbookPr filterPrivacy="1" defaultThemeVersion="124226"/>
  <xr:revisionPtr revIDLastSave="0" documentId="8_{8A2574AE-0E14-4DC9-BF51-02750F22816D}" xr6:coauthVersionLast="47" xr6:coauthVersionMax="47" xr10:uidLastSave="{00000000-0000-0000-0000-000000000000}"/>
  <bookViews>
    <workbookView xWindow="-120" yWindow="-120" windowWidth="29040" windowHeight="15840" firstSheet="3" activeTab="20" xr2:uid="{00000000-000D-0000-FFFF-FFFF00000000}"/>
  </bookViews>
  <sheets>
    <sheet name="Cadet 160cc" sheetId="2" r:id="rId1"/>
    <sheet name="Cadet 160cc Rookie" sheetId="22" r:id="rId2"/>
    <sheet name="Parolin Rocky" sheetId="23" r:id="rId3"/>
    <sheet name="Parolin Rocky Rookie" sheetId="24" r:id="rId4"/>
    <sheet name="BSR 7KW" sheetId="40" r:id="rId5"/>
    <sheet name="BSR 25KW" sheetId="41" r:id="rId6"/>
    <sheet name="9PK Super Cadet" sheetId="27" r:id="rId7"/>
    <sheet name="RK1 JR" sheetId="28" r:id="rId8"/>
    <sheet name="RK1 SR" sheetId="29" r:id="rId9"/>
    <sheet name="Minimax" sheetId="30" r:id="rId10"/>
    <sheet name="Mini 60cc Algemeen" sheetId="32" r:id="rId11"/>
    <sheet name="Mini 60cc TM" sheetId="31" r:id="rId12"/>
    <sheet name="Mini 60cc Parilla" sheetId="33" r:id="rId13"/>
    <sheet name="VK Junior algemeen" sheetId="34" r:id="rId14"/>
    <sheet name="VK Junior Iame" sheetId="38" r:id="rId15"/>
    <sheet name="VK Junior Rotax" sheetId="35" r:id="rId16"/>
    <sheet name="VK Senior algemeen" sheetId="25" r:id="rId17"/>
    <sheet name="VK Senior Iame" sheetId="39" r:id="rId18"/>
    <sheet name="VK Senior Rotax" sheetId="26" r:id="rId19"/>
    <sheet name="VK Senior Ladies" sheetId="36" r:id="rId20"/>
    <sheet name="VK Master" sheetId="37" r:id="rId2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9" i="24" l="1"/>
  <c r="AB11" i="23"/>
  <c r="AB9" i="22"/>
  <c r="AB11" i="2"/>
  <c r="AB10" i="33"/>
  <c r="AB11" i="31"/>
  <c r="AB11" i="32"/>
  <c r="AB10" i="30"/>
  <c r="AJ10" i="35"/>
  <c r="AJ11" i="35"/>
  <c r="AJ12" i="35"/>
  <c r="AJ13" i="35"/>
  <c r="AJ14" i="35"/>
  <c r="AJ15" i="35"/>
  <c r="AJ16" i="35"/>
  <c r="AJ17" i="35"/>
  <c r="AJ18" i="35"/>
  <c r="AJ19" i="35"/>
  <c r="AJ9" i="35"/>
  <c r="AB10" i="27"/>
  <c r="AB9" i="28"/>
  <c r="AB9" i="29"/>
  <c r="AB9" i="39"/>
  <c r="AB9" i="37"/>
  <c r="AB9" i="36"/>
  <c r="AB10" i="26"/>
  <c r="AB12" i="25"/>
  <c r="AB9" i="35"/>
  <c r="AB9" i="38"/>
  <c r="AB10" i="34"/>
  <c r="AA9" i="24"/>
  <c r="AA10" i="23"/>
  <c r="AA9" i="22"/>
  <c r="AA9" i="2"/>
  <c r="AA10" i="33"/>
  <c r="AA9" i="31"/>
  <c r="AA9" i="32"/>
  <c r="AA10" i="30"/>
  <c r="AA12" i="27" l="1"/>
  <c r="AA9" i="29"/>
  <c r="AA9" i="28"/>
  <c r="AA9" i="26"/>
  <c r="AA16" i="39"/>
  <c r="AA9" i="36"/>
  <c r="AA20" i="25"/>
  <c r="AA9" i="35"/>
  <c r="AA9" i="38"/>
  <c r="AA9" i="34"/>
  <c r="Z9" i="22"/>
  <c r="Z11" i="2"/>
  <c r="Z9" i="24"/>
  <c r="Z10" i="23"/>
  <c r="Z11" i="33"/>
  <c r="Z9" i="31"/>
  <c r="Z9" i="32"/>
  <c r="Z9" i="30"/>
  <c r="Z9" i="27"/>
  <c r="Z9" i="28"/>
  <c r="Z9" i="29"/>
  <c r="Z10" i="26"/>
  <c r="Z9" i="39"/>
  <c r="Z12" i="25"/>
  <c r="Z9" i="36"/>
  <c r="Z9" i="37"/>
  <c r="Z11" i="35"/>
  <c r="Z14" i="38"/>
  <c r="Z23" i="34"/>
  <c r="Y9" i="26"/>
  <c r="Y9" i="39"/>
  <c r="Y10" i="25"/>
  <c r="Y9" i="25"/>
  <c r="Y9" i="36"/>
  <c r="Y9" i="37"/>
  <c r="Y9" i="35"/>
  <c r="Y14" i="38"/>
  <c r="Y23" i="34"/>
  <c r="Y9" i="33"/>
  <c r="Y11" i="33"/>
  <c r="Y11" i="31"/>
  <c r="Y11" i="32"/>
  <c r="Y10" i="30"/>
  <c r="Y9" i="30"/>
  <c r="Y9" i="22"/>
  <c r="Y17" i="2"/>
  <c r="Y9" i="2"/>
  <c r="Y9" i="24"/>
  <c r="Y10" i="23"/>
  <c r="Y11" i="23"/>
  <c r="Y10" i="27"/>
  <c r="Y9" i="28"/>
  <c r="Y9" i="29"/>
  <c r="AC11" i="29" l="1"/>
  <c r="AD11" i="29"/>
  <c r="AE11" i="29"/>
  <c r="AF11" i="29"/>
  <c r="AC13" i="40"/>
  <c r="AD13" i="40"/>
  <c r="AE13" i="40"/>
  <c r="AF13" i="40"/>
  <c r="AC14" i="40"/>
  <c r="AD14" i="40"/>
  <c r="AE14" i="40"/>
  <c r="AF14" i="40"/>
  <c r="AC15" i="40"/>
  <c r="AD15" i="40"/>
  <c r="AE15" i="40"/>
  <c r="AF15" i="40"/>
  <c r="AC10" i="41"/>
  <c r="AD14" i="41"/>
  <c r="AE14" i="41"/>
  <c r="AF14" i="41"/>
  <c r="AC29" i="25"/>
  <c r="AD34" i="25"/>
  <c r="AE34" i="25"/>
  <c r="AF34" i="25"/>
  <c r="AC33" i="25"/>
  <c r="AD35" i="25"/>
  <c r="AE35" i="25"/>
  <c r="AF35" i="25"/>
  <c r="AC32" i="25"/>
  <c r="AD36" i="25"/>
  <c r="AE36" i="25"/>
  <c r="AF36" i="25"/>
  <c r="AC36" i="25"/>
  <c r="AD27" i="25"/>
  <c r="AE27" i="25"/>
  <c r="AF27" i="25"/>
  <c r="X10" i="25"/>
  <c r="W14" i="25"/>
  <c r="V10" i="25"/>
  <c r="U10" i="25"/>
  <c r="U11" i="25"/>
  <c r="AC16" i="26"/>
  <c r="AD17" i="26"/>
  <c r="AE17" i="26"/>
  <c r="AF17" i="26"/>
  <c r="AC18" i="26"/>
  <c r="AD18" i="26"/>
  <c r="AE18" i="26"/>
  <c r="AF18" i="26"/>
  <c r="X9" i="26"/>
  <c r="W11" i="26"/>
  <c r="V9" i="26"/>
  <c r="U9" i="26"/>
  <c r="AC23" i="39"/>
  <c r="AD26" i="39"/>
  <c r="AE26" i="39"/>
  <c r="AF26" i="39"/>
  <c r="AC25" i="39"/>
  <c r="AD21" i="39"/>
  <c r="AE21" i="39"/>
  <c r="AF21" i="39"/>
  <c r="X9" i="39"/>
  <c r="W23" i="39"/>
  <c r="V10" i="39"/>
  <c r="U10" i="39"/>
  <c r="X13" i="35"/>
  <c r="W9" i="35"/>
  <c r="V9" i="35"/>
  <c r="U9" i="35"/>
  <c r="AC18" i="38"/>
  <c r="AD22" i="38"/>
  <c r="AE22" i="38"/>
  <c r="AF22" i="38"/>
  <c r="X9" i="38"/>
  <c r="W9" i="38"/>
  <c r="V9" i="38"/>
  <c r="U9" i="38"/>
  <c r="AC26" i="34"/>
  <c r="AD32" i="34"/>
  <c r="AE32" i="34"/>
  <c r="AF32" i="34"/>
  <c r="X9" i="34"/>
  <c r="W9" i="34"/>
  <c r="V10" i="34"/>
  <c r="U9" i="34"/>
  <c r="X13" i="32"/>
  <c r="W11" i="32"/>
  <c r="V14" i="32"/>
  <c r="U9" i="32"/>
  <c r="X11" i="33"/>
  <c r="X12" i="33"/>
  <c r="W10" i="33"/>
  <c r="V9" i="33"/>
  <c r="U11" i="33"/>
  <c r="U9" i="33"/>
  <c r="X13" i="31"/>
  <c r="W11" i="31"/>
  <c r="V14" i="31"/>
  <c r="U9" i="31"/>
  <c r="X10" i="28"/>
  <c r="W16" i="28"/>
  <c r="V9" i="28"/>
  <c r="U16" i="28"/>
  <c r="U9" i="28"/>
  <c r="X9" i="27"/>
  <c r="W9" i="27"/>
  <c r="U9" i="27"/>
  <c r="V9" i="27"/>
  <c r="AC18" i="27"/>
  <c r="AD18" i="27"/>
  <c r="AE18" i="27"/>
  <c r="AF18" i="27"/>
  <c r="U11" i="27"/>
  <c r="X9" i="30"/>
  <c r="W15" i="30"/>
  <c r="AC15" i="30" s="1"/>
  <c r="V10" i="30"/>
  <c r="AE15" i="30"/>
  <c r="AF15" i="30"/>
  <c r="AC16" i="30"/>
  <c r="AD16" i="30"/>
  <c r="AE16" i="30"/>
  <c r="AF16" i="30"/>
  <c r="U9" i="30"/>
  <c r="X9" i="24"/>
  <c r="W10" i="24"/>
  <c r="V9" i="24"/>
  <c r="U13" i="24"/>
  <c r="X9" i="23"/>
  <c r="W9" i="23"/>
  <c r="V9" i="23"/>
  <c r="U9" i="23"/>
  <c r="X13" i="22"/>
  <c r="W13" i="22"/>
  <c r="V10" i="22"/>
  <c r="AC16" i="22"/>
  <c r="AD16" i="22"/>
  <c r="AE16" i="22"/>
  <c r="AF16" i="22"/>
  <c r="AC17" i="22"/>
  <c r="AD17" i="22"/>
  <c r="AE17" i="22"/>
  <c r="AF17" i="22"/>
  <c r="AC18" i="22"/>
  <c r="AD18" i="22"/>
  <c r="AE18" i="22"/>
  <c r="AF18" i="22"/>
  <c r="U9" i="22"/>
  <c r="U10" i="22"/>
  <c r="AG11" i="29" l="1"/>
  <c r="AG15" i="40"/>
  <c r="AG14" i="40"/>
  <c r="AG13" i="40"/>
  <c r="AG36" i="25"/>
  <c r="AG18" i="26"/>
  <c r="AD15" i="30"/>
  <c r="AG15" i="30" s="1"/>
  <c r="AG16" i="30"/>
  <c r="AG16" i="22"/>
  <c r="AG18" i="22"/>
  <c r="AG17" i="22"/>
  <c r="AC27" i="2" l="1"/>
  <c r="AD27" i="2"/>
  <c r="AE27" i="2"/>
  <c r="AF27" i="2"/>
  <c r="AC26" i="2"/>
  <c r="AD26" i="2"/>
  <c r="AE26" i="2"/>
  <c r="AF26" i="2"/>
  <c r="AC28" i="2"/>
  <c r="AD28" i="2"/>
  <c r="AE28" i="2"/>
  <c r="AF28" i="2"/>
  <c r="U9" i="2"/>
  <c r="V12" i="2"/>
  <c r="U10" i="2"/>
  <c r="X17" i="2"/>
  <c r="AG27" i="2" l="1"/>
  <c r="AG26" i="2"/>
  <c r="AG28" i="2"/>
  <c r="AD10" i="37" l="1"/>
  <c r="AE10" i="37"/>
  <c r="AF10" i="37"/>
  <c r="AD11" i="37"/>
  <c r="AE11" i="37"/>
  <c r="AF11" i="37"/>
  <c r="AD12" i="37"/>
  <c r="AE12" i="37"/>
  <c r="AF12" i="37"/>
  <c r="AE9" i="37"/>
  <c r="AF9" i="37"/>
  <c r="AD10" i="36"/>
  <c r="AE10" i="36"/>
  <c r="AF10" i="36"/>
  <c r="AD12" i="36"/>
  <c r="AE12" i="36"/>
  <c r="AF12" i="36"/>
  <c r="AD11" i="36"/>
  <c r="AE11" i="36"/>
  <c r="AF11" i="36"/>
  <c r="AE9" i="36"/>
  <c r="AF9" i="36"/>
  <c r="AD10" i="26"/>
  <c r="AE10" i="26"/>
  <c r="AF10" i="26"/>
  <c r="AD13" i="26"/>
  <c r="AE13" i="26"/>
  <c r="AF13" i="26"/>
  <c r="AD14" i="26"/>
  <c r="AE14" i="26"/>
  <c r="AF14" i="26"/>
  <c r="AD15" i="26"/>
  <c r="AE15" i="26"/>
  <c r="AF15" i="26"/>
  <c r="AD16" i="26"/>
  <c r="AE16" i="26"/>
  <c r="AF16" i="26"/>
  <c r="AD10" i="39"/>
  <c r="AE10" i="39"/>
  <c r="AF10" i="39"/>
  <c r="AD11" i="39"/>
  <c r="AE11" i="39"/>
  <c r="AF11" i="39"/>
  <c r="AD12" i="39"/>
  <c r="AE12" i="39"/>
  <c r="AF12" i="39"/>
  <c r="AD13" i="39"/>
  <c r="AE13" i="39"/>
  <c r="AF13" i="39"/>
  <c r="AD14" i="39"/>
  <c r="AE14" i="39"/>
  <c r="AF14" i="39"/>
  <c r="AD16" i="39"/>
  <c r="AE16" i="39"/>
  <c r="AF16" i="39"/>
  <c r="AD15" i="39"/>
  <c r="AE15" i="39"/>
  <c r="AF15" i="39"/>
  <c r="AD17" i="39"/>
  <c r="AE17" i="39"/>
  <c r="AF17" i="39"/>
  <c r="AD18" i="39"/>
  <c r="AE18" i="39"/>
  <c r="AF18" i="39"/>
  <c r="AD19" i="39"/>
  <c r="AE19" i="39"/>
  <c r="AF19" i="39"/>
  <c r="AD20" i="39"/>
  <c r="AE20" i="39"/>
  <c r="AF20" i="39"/>
  <c r="AD22" i="39"/>
  <c r="AE22" i="39"/>
  <c r="AF22" i="39"/>
  <c r="AD23" i="39"/>
  <c r="AE23" i="39"/>
  <c r="AF23" i="39"/>
  <c r="AD24" i="39"/>
  <c r="AE24" i="39"/>
  <c r="AF24" i="39"/>
  <c r="AD25" i="39"/>
  <c r="AE25" i="39"/>
  <c r="AF25" i="39"/>
  <c r="AE9" i="39"/>
  <c r="AF9" i="39"/>
  <c r="AD11" i="25"/>
  <c r="AE11" i="25"/>
  <c r="AF11" i="25"/>
  <c r="AD10" i="25"/>
  <c r="AE10" i="25"/>
  <c r="AF10" i="25"/>
  <c r="AD16" i="25"/>
  <c r="AE16" i="25"/>
  <c r="AF16" i="25"/>
  <c r="AD13" i="25"/>
  <c r="AE13" i="25"/>
  <c r="AF13" i="25"/>
  <c r="AD15" i="25"/>
  <c r="AE15" i="25"/>
  <c r="AF15" i="25"/>
  <c r="AD12" i="25"/>
  <c r="AE12" i="25"/>
  <c r="AF12" i="25"/>
  <c r="AD18" i="25"/>
  <c r="AE18" i="25"/>
  <c r="AF18" i="25"/>
  <c r="AD14" i="25"/>
  <c r="AE14" i="25"/>
  <c r="AF14" i="25"/>
  <c r="AD17" i="25"/>
  <c r="AE17" i="25"/>
  <c r="AF17" i="25"/>
  <c r="AD19" i="25"/>
  <c r="AE19" i="25"/>
  <c r="AF19" i="25"/>
  <c r="AD20" i="25"/>
  <c r="AE20" i="25"/>
  <c r="AF20" i="25"/>
  <c r="AD21" i="25"/>
  <c r="AE21" i="25"/>
  <c r="AF21" i="25"/>
  <c r="AD23" i="25"/>
  <c r="AE23" i="25"/>
  <c r="AF23" i="25"/>
  <c r="AD24" i="25"/>
  <c r="AE24" i="25"/>
  <c r="AF24" i="25"/>
  <c r="AD25" i="25"/>
  <c r="AE25" i="25"/>
  <c r="AF25" i="25"/>
  <c r="AD22" i="25"/>
  <c r="AE22" i="25"/>
  <c r="AF22" i="25"/>
  <c r="AD26" i="25"/>
  <c r="AE26" i="25"/>
  <c r="AF26" i="25"/>
  <c r="AD28" i="25"/>
  <c r="AE28" i="25"/>
  <c r="AF28" i="25"/>
  <c r="AD29" i="25"/>
  <c r="AE29" i="25"/>
  <c r="AF29" i="25"/>
  <c r="AD30" i="25"/>
  <c r="AE30" i="25"/>
  <c r="AF30" i="25"/>
  <c r="AD31" i="25"/>
  <c r="AE31" i="25"/>
  <c r="AF31" i="25"/>
  <c r="AD32" i="25"/>
  <c r="AE32" i="25"/>
  <c r="AF32" i="25"/>
  <c r="AD33" i="25"/>
  <c r="AE33" i="25"/>
  <c r="AF33" i="25"/>
  <c r="AE9" i="25"/>
  <c r="AF9" i="25"/>
  <c r="AD10" i="35"/>
  <c r="AE10" i="35"/>
  <c r="AF10" i="35"/>
  <c r="AD11" i="35"/>
  <c r="AE11" i="35"/>
  <c r="AF11" i="35"/>
  <c r="AD12" i="35"/>
  <c r="AE12" i="35"/>
  <c r="AF12" i="35"/>
  <c r="AD14" i="35"/>
  <c r="AE14" i="35"/>
  <c r="AF14" i="35"/>
  <c r="AD16" i="35"/>
  <c r="AE16" i="35"/>
  <c r="AF16" i="35"/>
  <c r="AD17" i="35"/>
  <c r="AE17" i="35"/>
  <c r="AF17" i="35"/>
  <c r="AD13" i="35"/>
  <c r="AE13" i="35"/>
  <c r="AF13" i="35"/>
  <c r="AD15" i="35"/>
  <c r="AE15" i="35"/>
  <c r="AF15" i="35"/>
  <c r="AD18" i="35"/>
  <c r="AE18" i="35"/>
  <c r="AF18" i="35"/>
  <c r="AD19" i="35"/>
  <c r="AE19" i="35"/>
  <c r="AF19" i="35"/>
  <c r="AE9" i="35"/>
  <c r="AF9" i="35"/>
  <c r="AD10" i="38"/>
  <c r="AE10" i="38"/>
  <c r="AF10" i="38"/>
  <c r="AD11" i="38"/>
  <c r="AE11" i="38"/>
  <c r="AF11" i="38"/>
  <c r="AD12" i="38"/>
  <c r="AE12" i="38"/>
  <c r="AF12" i="38"/>
  <c r="AD13" i="38"/>
  <c r="AE13" i="38"/>
  <c r="AF13" i="38"/>
  <c r="AD15" i="38"/>
  <c r="AE15" i="38"/>
  <c r="AF15" i="38"/>
  <c r="AD16" i="38"/>
  <c r="AE16" i="38"/>
  <c r="AF16" i="38"/>
  <c r="AD17" i="38"/>
  <c r="AE17" i="38"/>
  <c r="AF17" i="38"/>
  <c r="AD18" i="38"/>
  <c r="AE18" i="38"/>
  <c r="AF18" i="38"/>
  <c r="AD14" i="38"/>
  <c r="AE14" i="38"/>
  <c r="AF14" i="38"/>
  <c r="AD19" i="38"/>
  <c r="AE19" i="38"/>
  <c r="AF19" i="38"/>
  <c r="AD20" i="38"/>
  <c r="AE20" i="38"/>
  <c r="AF20" i="38"/>
  <c r="AD21" i="38"/>
  <c r="AE21" i="38"/>
  <c r="AF21" i="38"/>
  <c r="AE9" i="38"/>
  <c r="AF9" i="38"/>
  <c r="AD10" i="34"/>
  <c r="AE10" i="34"/>
  <c r="AF10" i="34"/>
  <c r="AD11" i="34"/>
  <c r="AE11" i="34"/>
  <c r="AF11" i="34"/>
  <c r="AD14" i="34"/>
  <c r="AE14" i="34"/>
  <c r="AF14" i="34"/>
  <c r="AD12" i="34"/>
  <c r="AE12" i="34"/>
  <c r="AF12" i="34"/>
  <c r="AD15" i="34"/>
  <c r="AE15" i="34"/>
  <c r="AF15" i="34"/>
  <c r="AD16" i="34"/>
  <c r="AE16" i="34"/>
  <c r="AF16" i="34"/>
  <c r="AD13" i="34"/>
  <c r="AE13" i="34"/>
  <c r="AF13" i="34"/>
  <c r="AD17" i="34"/>
  <c r="AE17" i="34"/>
  <c r="AF17" i="34"/>
  <c r="AD19" i="34"/>
  <c r="AE19" i="34"/>
  <c r="AF19" i="34"/>
  <c r="AD20" i="34"/>
  <c r="AE20" i="34"/>
  <c r="AF20" i="34"/>
  <c r="AD21" i="34"/>
  <c r="AE21" i="34"/>
  <c r="AF21" i="34"/>
  <c r="AD18" i="34"/>
  <c r="AE18" i="34"/>
  <c r="AF18" i="34"/>
  <c r="AD22" i="34"/>
  <c r="AE22" i="34"/>
  <c r="AF22" i="34"/>
  <c r="AD24" i="34"/>
  <c r="AE24" i="34"/>
  <c r="AF24" i="34"/>
  <c r="AD25" i="34"/>
  <c r="AE25" i="34"/>
  <c r="AF25" i="34"/>
  <c r="AD26" i="34"/>
  <c r="AE26" i="34"/>
  <c r="AF26" i="34"/>
  <c r="AD23" i="34"/>
  <c r="AE23" i="34"/>
  <c r="AF23" i="34"/>
  <c r="AD27" i="34"/>
  <c r="AE27" i="34"/>
  <c r="AF27" i="34"/>
  <c r="AD28" i="34"/>
  <c r="AE28" i="34"/>
  <c r="AF28" i="34"/>
  <c r="AD29" i="34"/>
  <c r="AE29" i="34"/>
  <c r="AF29" i="34"/>
  <c r="AD30" i="34"/>
  <c r="AE30" i="34"/>
  <c r="AF30" i="34"/>
  <c r="AD31" i="34"/>
  <c r="AE31" i="34"/>
  <c r="AF31" i="34"/>
  <c r="AE9" i="34"/>
  <c r="AF9" i="34"/>
  <c r="AD10" i="33"/>
  <c r="AE10" i="33"/>
  <c r="AF10" i="33"/>
  <c r="AD11" i="33"/>
  <c r="AE11" i="33"/>
  <c r="AF11" i="33"/>
  <c r="AD12" i="33"/>
  <c r="AE12" i="33"/>
  <c r="AF12" i="33"/>
  <c r="AD13" i="33"/>
  <c r="AE13" i="33"/>
  <c r="AF13" i="33"/>
  <c r="AD14" i="33"/>
  <c r="AE14" i="33"/>
  <c r="AF14" i="33"/>
  <c r="AD15" i="33"/>
  <c r="AE15" i="33"/>
  <c r="AF15" i="33"/>
  <c r="AD16" i="33"/>
  <c r="AE16" i="33"/>
  <c r="AF16" i="33"/>
  <c r="AD17" i="33"/>
  <c r="AE17" i="33"/>
  <c r="AF17" i="33"/>
  <c r="AD18" i="33"/>
  <c r="AE18" i="33"/>
  <c r="AF18" i="33"/>
  <c r="AD19" i="33"/>
  <c r="AE19" i="33"/>
  <c r="AF19" i="33"/>
  <c r="AD20" i="33"/>
  <c r="AE20" i="33"/>
  <c r="AF20" i="33"/>
  <c r="AE9" i="33"/>
  <c r="AF9" i="33"/>
  <c r="AD11" i="31"/>
  <c r="AE11" i="31"/>
  <c r="AF11" i="31"/>
  <c r="AD10" i="31"/>
  <c r="AE10" i="31"/>
  <c r="AF10" i="31"/>
  <c r="AD12" i="31"/>
  <c r="AE12" i="31"/>
  <c r="AF12" i="31"/>
  <c r="AD14" i="31"/>
  <c r="AE14" i="31"/>
  <c r="AF14" i="31"/>
  <c r="AD13" i="31"/>
  <c r="AE13" i="31"/>
  <c r="AF13" i="31"/>
  <c r="AD15" i="31"/>
  <c r="AE15" i="31"/>
  <c r="AF15" i="31"/>
  <c r="AD16" i="31"/>
  <c r="AE16" i="31"/>
  <c r="AF16" i="31"/>
  <c r="AD17" i="31"/>
  <c r="AE17" i="31"/>
  <c r="AF17" i="31"/>
  <c r="AE9" i="31"/>
  <c r="AF9" i="31"/>
  <c r="AD10" i="32"/>
  <c r="AE10" i="32"/>
  <c r="AF10" i="32"/>
  <c r="AD11" i="32"/>
  <c r="AE11" i="32"/>
  <c r="AF11" i="32"/>
  <c r="AD12" i="32"/>
  <c r="AE12" i="32"/>
  <c r="AF12" i="32"/>
  <c r="AD14" i="32"/>
  <c r="AE14" i="32"/>
  <c r="AF14" i="32"/>
  <c r="AD15" i="32"/>
  <c r="AE15" i="32"/>
  <c r="AF15" i="32"/>
  <c r="AD16" i="32"/>
  <c r="AE16" i="32"/>
  <c r="AF16" i="32"/>
  <c r="AD17" i="32"/>
  <c r="AE17" i="32"/>
  <c r="AF17" i="32"/>
  <c r="AD13" i="32"/>
  <c r="AE13" i="32"/>
  <c r="AF13" i="32"/>
  <c r="AD18" i="32"/>
  <c r="AE18" i="32"/>
  <c r="AF18" i="32"/>
  <c r="AD19" i="32"/>
  <c r="AE19" i="32"/>
  <c r="AF19" i="32"/>
  <c r="AD20" i="32"/>
  <c r="AE20" i="32"/>
  <c r="AF20" i="32"/>
  <c r="AD21" i="32"/>
  <c r="AE21" i="32"/>
  <c r="AF21" i="32"/>
  <c r="AD22" i="32"/>
  <c r="AE22" i="32"/>
  <c r="AF22" i="32"/>
  <c r="AD23" i="32"/>
  <c r="AE23" i="32"/>
  <c r="AF23" i="32"/>
  <c r="AD24" i="32"/>
  <c r="AE24" i="32"/>
  <c r="AF24" i="32"/>
  <c r="AD25" i="32"/>
  <c r="AE25" i="32"/>
  <c r="AF25" i="32"/>
  <c r="AD26" i="32"/>
  <c r="AE26" i="32"/>
  <c r="AF26" i="32"/>
  <c r="AD27" i="32"/>
  <c r="AE27" i="32"/>
  <c r="AF27" i="32"/>
  <c r="AD28" i="32"/>
  <c r="AE28" i="32"/>
  <c r="AF28" i="32"/>
  <c r="AD29" i="32"/>
  <c r="AE29" i="32"/>
  <c r="AF29" i="32"/>
  <c r="AE9" i="32"/>
  <c r="AF9" i="32"/>
  <c r="AD10" i="30"/>
  <c r="AE10" i="30"/>
  <c r="AF10" i="30"/>
  <c r="AD11" i="30"/>
  <c r="AE11" i="30"/>
  <c r="AF11" i="30"/>
  <c r="AD13" i="30"/>
  <c r="AE13" i="30"/>
  <c r="AF13" i="30"/>
  <c r="AD14" i="30"/>
  <c r="AE14" i="30"/>
  <c r="AF14" i="30"/>
  <c r="AD12" i="30"/>
  <c r="AE12" i="30"/>
  <c r="AF12" i="30"/>
  <c r="AE9" i="30"/>
  <c r="AF9" i="30"/>
  <c r="AD10" i="29"/>
  <c r="AE10" i="29"/>
  <c r="AF10" i="29"/>
  <c r="AE9" i="29"/>
  <c r="AF9" i="29"/>
  <c r="AD10" i="27"/>
  <c r="AE10" i="27"/>
  <c r="AF10" i="27"/>
  <c r="AD11" i="27"/>
  <c r="AE11" i="27"/>
  <c r="AF11" i="27"/>
  <c r="AD12" i="27"/>
  <c r="AE12" i="27"/>
  <c r="AF12" i="27"/>
  <c r="AD13" i="27"/>
  <c r="AE13" i="27"/>
  <c r="AF13" i="27"/>
  <c r="AD14" i="27"/>
  <c r="AE14" i="27"/>
  <c r="AF14" i="27"/>
  <c r="AD15" i="27"/>
  <c r="AE15" i="27"/>
  <c r="AF15" i="27"/>
  <c r="AD16" i="27"/>
  <c r="AE16" i="27"/>
  <c r="AF16" i="27"/>
  <c r="AD17" i="27"/>
  <c r="AE17" i="27"/>
  <c r="AF17" i="27"/>
  <c r="AE9" i="27"/>
  <c r="AF9" i="27"/>
  <c r="AD10" i="41"/>
  <c r="AE10" i="41"/>
  <c r="AF10" i="41"/>
  <c r="AD11" i="41"/>
  <c r="AE11" i="41"/>
  <c r="AF11" i="41"/>
  <c r="AD12" i="41"/>
  <c r="AE12" i="41"/>
  <c r="AF12" i="41"/>
  <c r="AD13" i="41"/>
  <c r="AE13" i="41"/>
  <c r="AF13" i="41"/>
  <c r="AE9" i="41"/>
  <c r="AF9" i="41"/>
  <c r="AD10" i="40"/>
  <c r="AE10" i="40"/>
  <c r="AF10" i="40"/>
  <c r="AD11" i="40"/>
  <c r="AE11" i="40"/>
  <c r="AF11" i="40"/>
  <c r="AD12" i="40"/>
  <c r="AE12" i="40"/>
  <c r="AF12" i="40"/>
  <c r="AE9" i="40"/>
  <c r="AF9" i="40"/>
  <c r="AD10" i="24"/>
  <c r="AE10" i="24"/>
  <c r="AF10" i="24"/>
  <c r="AD11" i="24"/>
  <c r="AE11" i="24"/>
  <c r="AF11" i="24"/>
  <c r="AD12" i="24"/>
  <c r="AE12" i="24"/>
  <c r="AF12" i="24"/>
  <c r="AD14" i="24"/>
  <c r="AE14" i="24"/>
  <c r="AF14" i="24"/>
  <c r="AD15" i="24"/>
  <c r="AE15" i="24"/>
  <c r="AF15" i="24"/>
  <c r="AD16" i="24"/>
  <c r="AE16" i="24"/>
  <c r="AF16" i="24"/>
  <c r="AD13" i="24"/>
  <c r="AE13" i="24"/>
  <c r="AF13" i="24"/>
  <c r="AD18" i="24"/>
  <c r="AE18" i="24"/>
  <c r="AF18" i="24"/>
  <c r="AD19" i="24"/>
  <c r="AE19" i="24"/>
  <c r="AF19" i="24"/>
  <c r="AD20" i="24"/>
  <c r="AE20" i="24"/>
  <c r="AF20" i="24"/>
  <c r="AD21" i="24"/>
  <c r="AE21" i="24"/>
  <c r="AF21" i="24"/>
  <c r="AD17" i="24"/>
  <c r="AE17" i="24"/>
  <c r="AF17" i="24"/>
  <c r="AD22" i="24"/>
  <c r="AE22" i="24"/>
  <c r="AF22" i="24"/>
  <c r="AE9" i="24"/>
  <c r="AF9" i="24"/>
  <c r="AD27" i="23"/>
  <c r="AE27" i="23"/>
  <c r="AF27" i="23"/>
  <c r="AD28" i="23"/>
  <c r="AE28" i="23"/>
  <c r="AF28" i="23"/>
  <c r="AD11" i="23"/>
  <c r="AE11" i="23"/>
  <c r="AF11" i="23"/>
  <c r="AD12" i="23"/>
  <c r="AE12" i="23"/>
  <c r="AF12" i="23"/>
  <c r="AD10" i="23"/>
  <c r="AE10" i="23"/>
  <c r="AF10" i="23"/>
  <c r="AD13" i="23"/>
  <c r="AE13" i="23"/>
  <c r="AF13" i="23"/>
  <c r="AD15" i="23"/>
  <c r="AE15" i="23"/>
  <c r="AF15" i="23"/>
  <c r="AD14" i="23"/>
  <c r="AE14" i="23"/>
  <c r="AF14" i="23"/>
  <c r="AD16" i="23"/>
  <c r="AE16" i="23"/>
  <c r="AF16" i="23"/>
  <c r="AD17" i="23"/>
  <c r="AE17" i="23"/>
  <c r="AF17" i="23"/>
  <c r="AD18" i="23"/>
  <c r="AE18" i="23"/>
  <c r="AF18" i="23"/>
  <c r="AD19" i="23"/>
  <c r="AE19" i="23"/>
  <c r="AF19" i="23"/>
  <c r="AD20" i="23"/>
  <c r="AE20" i="23"/>
  <c r="AF20" i="23"/>
  <c r="AD21" i="23"/>
  <c r="AE21" i="23"/>
  <c r="AF21" i="23"/>
  <c r="AD22" i="23"/>
  <c r="AE22" i="23"/>
  <c r="AF22" i="23"/>
  <c r="AD23" i="23"/>
  <c r="AE23" i="23"/>
  <c r="AF23" i="23"/>
  <c r="AD24" i="23"/>
  <c r="AE24" i="23"/>
  <c r="AF24" i="23"/>
  <c r="AD25" i="23"/>
  <c r="AE25" i="23"/>
  <c r="AF25" i="23"/>
  <c r="AD26" i="23"/>
  <c r="AE26" i="23"/>
  <c r="AF26" i="23"/>
  <c r="AE9" i="23"/>
  <c r="AF9" i="23"/>
  <c r="AD11" i="22"/>
  <c r="AE11" i="22"/>
  <c r="AF11" i="22"/>
  <c r="AD10" i="22"/>
  <c r="AE10" i="22"/>
  <c r="AF10" i="22"/>
  <c r="AD12" i="22"/>
  <c r="AE12" i="22"/>
  <c r="AF12" i="22"/>
  <c r="AD13" i="22"/>
  <c r="AE13" i="22"/>
  <c r="AF13" i="22"/>
  <c r="AD14" i="22"/>
  <c r="AE14" i="22"/>
  <c r="AF14" i="22"/>
  <c r="AD15" i="22"/>
  <c r="AE15" i="22"/>
  <c r="AF15" i="22"/>
  <c r="AE9" i="22"/>
  <c r="AF9" i="22"/>
  <c r="AD10" i="2"/>
  <c r="AE10" i="2"/>
  <c r="AF10" i="2"/>
  <c r="AD11" i="2"/>
  <c r="AE11" i="2"/>
  <c r="AF11" i="2"/>
  <c r="AD14" i="2"/>
  <c r="AE14" i="2"/>
  <c r="AF14" i="2"/>
  <c r="AD13" i="2"/>
  <c r="AE13" i="2"/>
  <c r="AF13" i="2"/>
  <c r="AD12" i="2"/>
  <c r="AE12" i="2"/>
  <c r="AF12" i="2"/>
  <c r="AD15" i="2"/>
  <c r="AE15" i="2"/>
  <c r="AF15" i="2"/>
  <c r="AD16" i="2"/>
  <c r="AE16" i="2"/>
  <c r="AF16" i="2"/>
  <c r="AD18" i="2"/>
  <c r="AE18" i="2"/>
  <c r="AF18" i="2"/>
  <c r="AD19" i="2"/>
  <c r="AE19" i="2"/>
  <c r="AF19" i="2"/>
  <c r="AD20" i="2"/>
  <c r="AE20" i="2"/>
  <c r="AF20" i="2"/>
  <c r="AD17" i="2"/>
  <c r="AE17" i="2"/>
  <c r="AF17" i="2"/>
  <c r="AD21" i="2"/>
  <c r="AE21" i="2"/>
  <c r="AF21" i="2"/>
  <c r="AD22" i="2"/>
  <c r="AE22" i="2"/>
  <c r="AF22" i="2"/>
  <c r="AD23" i="2"/>
  <c r="AE23" i="2"/>
  <c r="AF23" i="2"/>
  <c r="AD24" i="2"/>
  <c r="AE24" i="2"/>
  <c r="AF24" i="2"/>
  <c r="AD25" i="2"/>
  <c r="AE25" i="2"/>
  <c r="AF25" i="2"/>
  <c r="AE9" i="2"/>
  <c r="AF9" i="2"/>
  <c r="AD10" i="28"/>
  <c r="AE10" i="28"/>
  <c r="AF10" i="28"/>
  <c r="AD11" i="28"/>
  <c r="AE11" i="28"/>
  <c r="AF11" i="28"/>
  <c r="AD12" i="28"/>
  <c r="AE12" i="28"/>
  <c r="AF12" i="28"/>
  <c r="AD13" i="28"/>
  <c r="AE13" i="28"/>
  <c r="AF13" i="28"/>
  <c r="AD14" i="28"/>
  <c r="AE14" i="28"/>
  <c r="AF14" i="28"/>
  <c r="AD16" i="28"/>
  <c r="AE16" i="28"/>
  <c r="AF16" i="28"/>
  <c r="AD17" i="28"/>
  <c r="AE17" i="28"/>
  <c r="AF17" i="28"/>
  <c r="AD15" i="28"/>
  <c r="AE15" i="28"/>
  <c r="AF15" i="28"/>
  <c r="AD18" i="28"/>
  <c r="AE18" i="28"/>
  <c r="AF18" i="28"/>
  <c r="AD19" i="28"/>
  <c r="AE19" i="28"/>
  <c r="AF19" i="28"/>
  <c r="AD20" i="28"/>
  <c r="AE20" i="28"/>
  <c r="AF20" i="28"/>
  <c r="AD22" i="28"/>
  <c r="AE22" i="28"/>
  <c r="AF22" i="28"/>
  <c r="AD23" i="28"/>
  <c r="AE23" i="28"/>
  <c r="AF23" i="28"/>
  <c r="AD21" i="28"/>
  <c r="AE21" i="28"/>
  <c r="AF21" i="28"/>
  <c r="AD24" i="28"/>
  <c r="AE24" i="28"/>
  <c r="AF24" i="28"/>
  <c r="AE9" i="28"/>
  <c r="AF9" i="28"/>
  <c r="AC16" i="25" l="1"/>
  <c r="AC11" i="25"/>
  <c r="AC10" i="25"/>
  <c r="AC13" i="25"/>
  <c r="AC15" i="25"/>
  <c r="AC18" i="25"/>
  <c r="AC12" i="25"/>
  <c r="AC17" i="25"/>
  <c r="AC21" i="25"/>
  <c r="AC14" i="25"/>
  <c r="AC19" i="25"/>
  <c r="AC20" i="25"/>
  <c r="AC24" i="25"/>
  <c r="AC25" i="25"/>
  <c r="AC23" i="25"/>
  <c r="AC28" i="25"/>
  <c r="AC30" i="25"/>
  <c r="AC31" i="25"/>
  <c r="AC22" i="25"/>
  <c r="AC26" i="25"/>
  <c r="AC34" i="25"/>
  <c r="AG34" i="25" s="1"/>
  <c r="AC35" i="25"/>
  <c r="AG35" i="25" s="1"/>
  <c r="AC27" i="25"/>
  <c r="AG27" i="25" s="1"/>
  <c r="AC10" i="35"/>
  <c r="AC12" i="35"/>
  <c r="AC11" i="35"/>
  <c r="AC14" i="35"/>
  <c r="AC16" i="35"/>
  <c r="AC17" i="35"/>
  <c r="AC13" i="35"/>
  <c r="AC19" i="35"/>
  <c r="AC18" i="35"/>
  <c r="AC15" i="35"/>
  <c r="AC16" i="34"/>
  <c r="R10" i="26"/>
  <c r="AC24" i="39"/>
  <c r="AC12" i="37"/>
  <c r="AG12" i="37" s="1"/>
  <c r="R14" i="22" l="1"/>
  <c r="S11" i="33"/>
  <c r="A1" i="37"/>
  <c r="A1" i="36"/>
  <c r="A1" i="26"/>
  <c r="A1" i="39"/>
  <c r="A1" i="25"/>
  <c r="A1" i="35"/>
  <c r="A1" i="38"/>
  <c r="A1" i="34"/>
  <c r="A1" i="33"/>
  <c r="A1" i="31"/>
  <c r="A1" i="32"/>
  <c r="A1" i="30"/>
  <c r="A1" i="29"/>
  <c r="A1" i="28"/>
  <c r="A1" i="27"/>
  <c r="A1" i="41"/>
  <c r="A1" i="40"/>
  <c r="A1" i="24"/>
  <c r="A1" i="23"/>
  <c r="A1" i="22"/>
  <c r="T9" i="37" l="1"/>
  <c r="T9" i="36"/>
  <c r="T10" i="26"/>
  <c r="T15" i="39"/>
  <c r="T12" i="25"/>
  <c r="T14" i="35"/>
  <c r="T9" i="38"/>
  <c r="T16" i="34"/>
  <c r="T9" i="28"/>
  <c r="AC17" i="27"/>
  <c r="T13" i="27"/>
  <c r="AC21" i="24"/>
  <c r="AC17" i="24"/>
  <c r="T9" i="24"/>
  <c r="T11" i="22"/>
  <c r="AC15" i="33"/>
  <c r="T10" i="33"/>
  <c r="T9" i="31"/>
  <c r="AG17" i="27" l="1"/>
  <c r="AG19" i="35"/>
  <c r="AG17" i="24"/>
  <c r="AC13" i="30" l="1"/>
  <c r="T9" i="30"/>
  <c r="S15" i="39"/>
  <c r="S9" i="26"/>
  <c r="S17" i="25"/>
  <c r="S9" i="36"/>
  <c r="S9" i="37"/>
  <c r="S9" i="22"/>
  <c r="S17" i="35"/>
  <c r="S11" i="38"/>
  <c r="S21" i="34"/>
  <c r="S12" i="28"/>
  <c r="S10" i="27"/>
  <c r="S9" i="24"/>
  <c r="S10" i="31"/>
  <c r="S10" i="30"/>
  <c r="R9" i="39"/>
  <c r="R9" i="25"/>
  <c r="R9" i="36"/>
  <c r="R9" i="37"/>
  <c r="R14" i="35"/>
  <c r="R11" i="38"/>
  <c r="R16" i="34"/>
  <c r="R9" i="28"/>
  <c r="R11" i="27"/>
  <c r="R9" i="24"/>
  <c r="R13" i="24"/>
  <c r="R13" i="33"/>
  <c r="R9" i="31"/>
  <c r="R9" i="30"/>
  <c r="Q9" i="26"/>
  <c r="Q10" i="26"/>
  <c r="Q9" i="39"/>
  <c r="Q9" i="25"/>
  <c r="Q9" i="38"/>
  <c r="Q14" i="35"/>
  <c r="Q16" i="34"/>
  <c r="Q9" i="28"/>
  <c r="Q10" i="27"/>
  <c r="Q9" i="24"/>
  <c r="Q13" i="22"/>
  <c r="Q12" i="22"/>
  <c r="Q10" i="33"/>
  <c r="Q9" i="31"/>
  <c r="Q12" i="31"/>
  <c r="Q9" i="30"/>
  <c r="Q10" i="30"/>
  <c r="AC27" i="32"/>
  <c r="AC26" i="23"/>
  <c r="AC21" i="23"/>
  <c r="AE12" i="26" l="1"/>
  <c r="AD12" i="26"/>
  <c r="AF12" i="26"/>
  <c r="AG26" i="23"/>
  <c r="AC21" i="2" l="1"/>
  <c r="Q35" i="2"/>
  <c r="R35" i="2"/>
  <c r="S35" i="2"/>
  <c r="T35" i="2"/>
  <c r="U35" i="2"/>
  <c r="V35" i="2"/>
  <c r="W35" i="2"/>
  <c r="X35" i="2"/>
  <c r="Y35" i="2"/>
  <c r="Z35" i="2"/>
  <c r="AA35" i="2"/>
  <c r="AB35" i="2"/>
  <c r="O10" i="30" l="1"/>
  <c r="F34" i="41"/>
  <c r="G34" i="41"/>
  <c r="H34" i="41"/>
  <c r="I34" i="41"/>
  <c r="J34" i="41"/>
  <c r="K34" i="41"/>
  <c r="L34" i="41"/>
  <c r="M34" i="41"/>
  <c r="N34" i="41"/>
  <c r="O34" i="41"/>
  <c r="P34" i="41"/>
  <c r="Q34" i="41"/>
  <c r="R34" i="41"/>
  <c r="S34" i="41"/>
  <c r="T34" i="41"/>
  <c r="U34" i="41"/>
  <c r="V34" i="41"/>
  <c r="W34" i="41"/>
  <c r="X34" i="41"/>
  <c r="Y34" i="41"/>
  <c r="Z34" i="41"/>
  <c r="AA34" i="41"/>
  <c r="AB34" i="41"/>
  <c r="E34" i="41"/>
  <c r="AC15" i="39"/>
  <c r="AC22" i="39"/>
  <c r="AG22" i="39" s="1"/>
  <c r="AC20" i="39"/>
  <c r="AC26" i="39"/>
  <c r="AG26" i="39" s="1"/>
  <c r="AC17" i="38"/>
  <c r="AC20" i="38"/>
  <c r="AC21" i="38"/>
  <c r="AC22" i="38"/>
  <c r="AG22" i="38" s="1"/>
  <c r="AC16" i="38"/>
  <c r="AC17" i="26"/>
  <c r="AG17" i="26" s="1"/>
  <c r="P12" i="26"/>
  <c r="P11" i="39"/>
  <c r="AG33" i="25"/>
  <c r="P16" i="25"/>
  <c r="P9" i="36"/>
  <c r="P24" i="36" s="1"/>
  <c r="P9" i="37"/>
  <c r="P25" i="37" s="1"/>
  <c r="AG18" i="35"/>
  <c r="P14" i="35"/>
  <c r="P38" i="35" s="1"/>
  <c r="P11" i="38"/>
  <c r="P16" i="34"/>
  <c r="P11" i="33"/>
  <c r="P37" i="33" s="1"/>
  <c r="AC19" i="33"/>
  <c r="AC17" i="31"/>
  <c r="P9" i="31"/>
  <c r="P36" i="31" s="1"/>
  <c r="P9" i="32"/>
  <c r="AC12" i="30"/>
  <c r="AG12" i="30" s="1"/>
  <c r="P11" i="30"/>
  <c r="P12" i="27"/>
  <c r="P38" i="27" s="1"/>
  <c r="P9" i="29"/>
  <c r="P38" i="29" s="1"/>
  <c r="P21" i="28"/>
  <c r="P9" i="24"/>
  <c r="P38" i="24" s="1"/>
  <c r="P11" i="23"/>
  <c r="P11" i="40"/>
  <c r="P12" i="22"/>
  <c r="P37" i="22" s="1"/>
  <c r="P10" i="2"/>
  <c r="O10" i="26"/>
  <c r="O9" i="39"/>
  <c r="O12" i="25"/>
  <c r="F24" i="36"/>
  <c r="G24" i="36"/>
  <c r="H24" i="36"/>
  <c r="I24" i="36"/>
  <c r="J24" i="36"/>
  <c r="K24" i="36"/>
  <c r="L24" i="36"/>
  <c r="N24" i="36"/>
  <c r="O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E24" i="36"/>
  <c r="O11" i="36"/>
  <c r="O11" i="37"/>
  <c r="O9" i="35"/>
  <c r="O38" i="35" s="1"/>
  <c r="O11" i="38"/>
  <c r="O10" i="34"/>
  <c r="O12" i="27"/>
  <c r="O38" i="27" s="1"/>
  <c r="AC23" i="28"/>
  <c r="AC20" i="28"/>
  <c r="O24" i="28"/>
  <c r="AC24" i="28" s="1"/>
  <c r="O9" i="29"/>
  <c r="O19" i="24"/>
  <c r="O24" i="23"/>
  <c r="O10" i="40"/>
  <c r="O9" i="22"/>
  <c r="O37" i="22" s="1"/>
  <c r="O9" i="2"/>
  <c r="N9" i="37"/>
  <c r="N10" i="26"/>
  <c r="N9" i="39"/>
  <c r="N9" i="36"/>
  <c r="N12" i="25"/>
  <c r="N40" i="25" s="1"/>
  <c r="N14" i="35"/>
  <c r="N11" i="38"/>
  <c r="N37" i="38" s="1"/>
  <c r="M10" i="34"/>
  <c r="N16" i="34"/>
  <c r="N37" i="34" s="1"/>
  <c r="N19" i="33"/>
  <c r="N37" i="33" s="1"/>
  <c r="N9" i="31"/>
  <c r="N36" i="31" s="1"/>
  <c r="N9" i="32"/>
  <c r="N36" i="32" s="1"/>
  <c r="N9" i="30"/>
  <c r="N9" i="27"/>
  <c r="N38" i="27" s="1"/>
  <c r="N21" i="28"/>
  <c r="AC21" i="28" s="1"/>
  <c r="N19" i="24"/>
  <c r="N38" i="24" s="1"/>
  <c r="N24" i="23"/>
  <c r="N9" i="40"/>
  <c r="N34" i="40" s="1"/>
  <c r="N11" i="22"/>
  <c r="N37" i="22" s="1"/>
  <c r="N9" i="2"/>
  <c r="AC17" i="2"/>
  <c r="AC19" i="2"/>
  <c r="AC25" i="2"/>
  <c r="AG25" i="2" s="1"/>
  <c r="AC24" i="2"/>
  <c r="F27" i="26"/>
  <c r="G27" i="26"/>
  <c r="H27" i="26"/>
  <c r="I27" i="26"/>
  <c r="J27" i="26"/>
  <c r="K27" i="26"/>
  <c r="L27" i="26"/>
  <c r="N27" i="26"/>
  <c r="O27" i="26"/>
  <c r="Q27" i="26"/>
  <c r="R27" i="26"/>
  <c r="S27" i="26"/>
  <c r="T27" i="26"/>
  <c r="U27" i="26"/>
  <c r="V27" i="26"/>
  <c r="W27" i="26"/>
  <c r="X27" i="26"/>
  <c r="Y27" i="26"/>
  <c r="Z27" i="26"/>
  <c r="AA27" i="26"/>
  <c r="AB27" i="26"/>
  <c r="E27" i="26"/>
  <c r="AC14" i="26"/>
  <c r="M10" i="26"/>
  <c r="AC15" i="26"/>
  <c r="AC13" i="26"/>
  <c r="AC9" i="26"/>
  <c r="AC11" i="26"/>
  <c r="AD9" i="26"/>
  <c r="AC10" i="36"/>
  <c r="AC12" i="36"/>
  <c r="M9" i="36"/>
  <c r="M24" i="36" s="1"/>
  <c r="M9" i="39"/>
  <c r="F37" i="39"/>
  <c r="G37" i="39"/>
  <c r="H37" i="39"/>
  <c r="I37" i="39"/>
  <c r="J37" i="39"/>
  <c r="K37" i="39"/>
  <c r="L37" i="39"/>
  <c r="N37" i="39"/>
  <c r="O37" i="39"/>
  <c r="P37" i="39"/>
  <c r="Q37" i="39"/>
  <c r="R37" i="39"/>
  <c r="S37" i="39"/>
  <c r="T37" i="39"/>
  <c r="U37" i="39"/>
  <c r="V37" i="39"/>
  <c r="W37" i="39"/>
  <c r="X37" i="39"/>
  <c r="Y37" i="39"/>
  <c r="Z37" i="39"/>
  <c r="AA37" i="39"/>
  <c r="AB37" i="39"/>
  <c r="E37" i="39"/>
  <c r="M18" i="39"/>
  <c r="M37" i="39" s="1"/>
  <c r="F40" i="25"/>
  <c r="G40" i="25"/>
  <c r="H40" i="25"/>
  <c r="I40" i="25"/>
  <c r="J40" i="25"/>
  <c r="K40" i="25"/>
  <c r="L40" i="25"/>
  <c r="M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E40" i="25"/>
  <c r="AC10" i="37"/>
  <c r="AC11" i="37"/>
  <c r="M9" i="37"/>
  <c r="F25" i="37"/>
  <c r="G25" i="37"/>
  <c r="H25" i="37"/>
  <c r="I25" i="37"/>
  <c r="J25" i="37"/>
  <c r="K25" i="37"/>
  <c r="L25" i="37"/>
  <c r="M25" i="37"/>
  <c r="N25" i="37"/>
  <c r="Q25" i="37"/>
  <c r="R25" i="37"/>
  <c r="S25" i="37"/>
  <c r="T25" i="37"/>
  <c r="U25" i="37"/>
  <c r="V25" i="37"/>
  <c r="W25" i="37"/>
  <c r="X25" i="37"/>
  <c r="Y25" i="37"/>
  <c r="Z25" i="37"/>
  <c r="AA25" i="37"/>
  <c r="AB25" i="37"/>
  <c r="E25" i="37"/>
  <c r="F38" i="27"/>
  <c r="G38" i="27"/>
  <c r="H38" i="27"/>
  <c r="I38" i="27"/>
  <c r="J38" i="27"/>
  <c r="K38" i="27"/>
  <c r="L38" i="27"/>
  <c r="Q38" i="27"/>
  <c r="R38" i="27"/>
  <c r="S38" i="27"/>
  <c r="T38" i="27"/>
  <c r="U38" i="27"/>
  <c r="V38" i="27"/>
  <c r="W38" i="27"/>
  <c r="X38" i="27"/>
  <c r="Y38" i="27"/>
  <c r="Z38" i="27"/>
  <c r="AA38" i="27"/>
  <c r="AB38" i="27"/>
  <c r="E38" i="27"/>
  <c r="M9" i="27"/>
  <c r="M38" i="27" s="1"/>
  <c r="M12" i="27"/>
  <c r="M13" i="28"/>
  <c r="F36" i="28"/>
  <c r="G36" i="28"/>
  <c r="H36" i="28"/>
  <c r="I36" i="28"/>
  <c r="J36" i="28"/>
  <c r="K36" i="28"/>
  <c r="L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E36" i="28"/>
  <c r="M9" i="28"/>
  <c r="F38" i="29"/>
  <c r="G38" i="29"/>
  <c r="H38" i="29"/>
  <c r="I38" i="29"/>
  <c r="J38" i="29"/>
  <c r="K38" i="29"/>
  <c r="L38" i="29"/>
  <c r="M38" i="29"/>
  <c r="N38" i="29"/>
  <c r="O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E38" i="29"/>
  <c r="F38" i="35"/>
  <c r="G38" i="35"/>
  <c r="H38" i="35"/>
  <c r="I38" i="35"/>
  <c r="J38" i="35"/>
  <c r="K38" i="35"/>
  <c r="L38" i="35"/>
  <c r="N38" i="35"/>
  <c r="Q38" i="35"/>
  <c r="R38" i="35"/>
  <c r="S38" i="35"/>
  <c r="T38" i="35"/>
  <c r="U38" i="35"/>
  <c r="V38" i="35"/>
  <c r="W38" i="35"/>
  <c r="X38" i="35"/>
  <c r="Y38" i="35"/>
  <c r="Z38" i="35"/>
  <c r="AA38" i="35"/>
  <c r="AB38" i="35"/>
  <c r="E38" i="35"/>
  <c r="M9" i="35"/>
  <c r="M38" i="35" s="1"/>
  <c r="M14" i="35"/>
  <c r="M11" i="38"/>
  <c r="F37" i="38"/>
  <c r="G37" i="38"/>
  <c r="H37" i="38"/>
  <c r="I37" i="38"/>
  <c r="J37" i="38"/>
  <c r="K37" i="38"/>
  <c r="L37" i="38"/>
  <c r="M37" i="38"/>
  <c r="O37" i="38"/>
  <c r="P37" i="38"/>
  <c r="Q37" i="38"/>
  <c r="R37" i="38"/>
  <c r="S37" i="38"/>
  <c r="T37" i="38"/>
  <c r="U37" i="38"/>
  <c r="V37" i="38"/>
  <c r="W37" i="38"/>
  <c r="X37" i="38"/>
  <c r="Y37" i="38"/>
  <c r="Z37" i="38"/>
  <c r="AA37" i="38"/>
  <c r="AB37" i="38"/>
  <c r="E37" i="38"/>
  <c r="AC30" i="34"/>
  <c r="AC28" i="34"/>
  <c r="AC18" i="34"/>
  <c r="AC32" i="34"/>
  <c r="AG32" i="34" s="1"/>
  <c r="F37" i="34"/>
  <c r="G37" i="34"/>
  <c r="H37" i="34"/>
  <c r="I37" i="34"/>
  <c r="J37" i="34"/>
  <c r="K37" i="34"/>
  <c r="L37" i="34"/>
  <c r="O37" i="34"/>
  <c r="P37" i="34"/>
  <c r="Q37" i="34"/>
  <c r="R37" i="34"/>
  <c r="S37" i="34"/>
  <c r="T37" i="34"/>
  <c r="U37" i="34"/>
  <c r="V37" i="34"/>
  <c r="W37" i="34"/>
  <c r="X37" i="34"/>
  <c r="Y37" i="34"/>
  <c r="Z37" i="34"/>
  <c r="AA37" i="34"/>
  <c r="AB37" i="34"/>
  <c r="E37" i="34"/>
  <c r="AC23" i="34"/>
  <c r="M16" i="34"/>
  <c r="F38" i="24"/>
  <c r="G38" i="24"/>
  <c r="H38" i="24"/>
  <c r="I38" i="24"/>
  <c r="J38" i="24"/>
  <c r="K38" i="24"/>
  <c r="L38" i="24"/>
  <c r="O38" i="24"/>
  <c r="Q38" i="24"/>
  <c r="R38" i="24"/>
  <c r="S38" i="24"/>
  <c r="T38" i="24"/>
  <c r="U38" i="24"/>
  <c r="V38" i="24"/>
  <c r="W38" i="24"/>
  <c r="X38" i="24"/>
  <c r="Y38" i="24"/>
  <c r="Z38" i="24"/>
  <c r="AA38" i="24"/>
  <c r="AB38" i="24"/>
  <c r="E38" i="24"/>
  <c r="M19" i="24"/>
  <c r="M38" i="24" s="1"/>
  <c r="AC22" i="24"/>
  <c r="AG22" i="24" s="1"/>
  <c r="AC16" i="24"/>
  <c r="AC13" i="24"/>
  <c r="F33" i="23"/>
  <c r="G33" i="23"/>
  <c r="H33" i="23"/>
  <c r="I33" i="23"/>
  <c r="J33" i="23"/>
  <c r="K33" i="23"/>
  <c r="L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Z33" i="23"/>
  <c r="AA33" i="23"/>
  <c r="AB33" i="23"/>
  <c r="E33" i="23"/>
  <c r="M24" i="23"/>
  <c r="AC23" i="23"/>
  <c r="AC19" i="23"/>
  <c r="AC27" i="23"/>
  <c r="AG27" i="23" s="1"/>
  <c r="AC16" i="23"/>
  <c r="M9" i="23"/>
  <c r="M33" i="23" s="1"/>
  <c r="F34" i="40"/>
  <c r="G34" i="40"/>
  <c r="H34" i="40"/>
  <c r="I34" i="40"/>
  <c r="J34" i="40"/>
  <c r="K34" i="40"/>
  <c r="L34" i="40"/>
  <c r="O34" i="40"/>
  <c r="P34" i="40"/>
  <c r="Q34" i="40"/>
  <c r="R34" i="40"/>
  <c r="S34" i="40"/>
  <c r="T34" i="40"/>
  <c r="U34" i="40"/>
  <c r="V34" i="40"/>
  <c r="W34" i="40"/>
  <c r="X34" i="40"/>
  <c r="Y34" i="40"/>
  <c r="Z34" i="40"/>
  <c r="AA34" i="40"/>
  <c r="AB34" i="40"/>
  <c r="E34" i="40"/>
  <c r="M10" i="40"/>
  <c r="M34" i="40" s="1"/>
  <c r="AC13" i="22"/>
  <c r="AC15" i="22"/>
  <c r="M9" i="22"/>
  <c r="F37" i="22"/>
  <c r="G37" i="22"/>
  <c r="H37" i="22"/>
  <c r="I37" i="22"/>
  <c r="J37" i="22"/>
  <c r="K37" i="22"/>
  <c r="L37" i="22"/>
  <c r="Q37" i="22"/>
  <c r="R37" i="22"/>
  <c r="S37" i="22"/>
  <c r="T37" i="22"/>
  <c r="U37" i="22"/>
  <c r="V37" i="22"/>
  <c r="W37" i="22"/>
  <c r="X37" i="22"/>
  <c r="Y37" i="22"/>
  <c r="Z37" i="22"/>
  <c r="AA37" i="22"/>
  <c r="AB37" i="22"/>
  <c r="E37" i="22"/>
  <c r="M12" i="22"/>
  <c r="M18" i="2"/>
  <c r="M11" i="2"/>
  <c r="M10" i="33"/>
  <c r="E37" i="33"/>
  <c r="F37" i="33"/>
  <c r="G37" i="33"/>
  <c r="H37" i="33"/>
  <c r="I37" i="33"/>
  <c r="J37" i="33"/>
  <c r="K37" i="33"/>
  <c r="L37" i="33"/>
  <c r="O37" i="33"/>
  <c r="Q37" i="33"/>
  <c r="R37" i="33"/>
  <c r="S37" i="33"/>
  <c r="T37" i="33"/>
  <c r="U37" i="33"/>
  <c r="V37" i="33"/>
  <c r="W37" i="33"/>
  <c r="X37" i="33"/>
  <c r="Y37" i="33"/>
  <c r="Z37" i="33"/>
  <c r="AA37" i="33"/>
  <c r="AB37" i="33"/>
  <c r="M37" i="33"/>
  <c r="M9" i="31"/>
  <c r="M36" i="31" s="1"/>
  <c r="E36" i="31"/>
  <c r="F36" i="31"/>
  <c r="G36" i="31"/>
  <c r="H36" i="31"/>
  <c r="I36" i="31"/>
  <c r="J36" i="31"/>
  <c r="K36" i="31"/>
  <c r="L36" i="31"/>
  <c r="O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M16" i="31"/>
  <c r="AC16" i="31" s="1"/>
  <c r="E36" i="32"/>
  <c r="F36" i="32"/>
  <c r="G36" i="32"/>
  <c r="H36" i="32"/>
  <c r="I36" i="32"/>
  <c r="J36" i="32"/>
  <c r="K36" i="32"/>
  <c r="L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M36" i="32"/>
  <c r="M9" i="32"/>
  <c r="M21" i="32"/>
  <c r="E38" i="30"/>
  <c r="F38" i="30"/>
  <c r="G38" i="30"/>
  <c r="H38" i="30"/>
  <c r="I38" i="30"/>
  <c r="J38" i="30"/>
  <c r="K38" i="30"/>
  <c r="L38" i="30"/>
  <c r="N38" i="30"/>
  <c r="O38" i="30"/>
  <c r="P38" i="30"/>
  <c r="Q38" i="30"/>
  <c r="R38" i="30"/>
  <c r="S38" i="30"/>
  <c r="T38" i="30"/>
  <c r="U38" i="30"/>
  <c r="V38" i="30"/>
  <c r="W38" i="30"/>
  <c r="X38" i="30"/>
  <c r="Y38" i="30"/>
  <c r="Z38" i="30"/>
  <c r="AA38" i="30"/>
  <c r="AB38" i="30"/>
  <c r="M38" i="30"/>
  <c r="M9" i="30"/>
  <c r="M27" i="26" l="1"/>
  <c r="AD11" i="26"/>
  <c r="AE11" i="26"/>
  <c r="AF11" i="26"/>
  <c r="AE9" i="26"/>
  <c r="AF9" i="26"/>
  <c r="AC12" i="26"/>
  <c r="AG12" i="26" s="1"/>
  <c r="AC10" i="26"/>
  <c r="AG10" i="26" s="1"/>
  <c r="AG23" i="39"/>
  <c r="M37" i="22"/>
  <c r="AG21" i="38"/>
  <c r="AG16" i="38"/>
  <c r="AG20" i="38"/>
  <c r="AG17" i="38"/>
  <c r="AC19" i="24"/>
  <c r="AG19" i="24" s="1"/>
  <c r="AC11" i="36"/>
  <c r="AG11" i="36" s="1"/>
  <c r="N36" i="28"/>
  <c r="O25" i="37"/>
  <c r="M37" i="34"/>
  <c r="AG16" i="26"/>
  <c r="P27" i="26"/>
  <c r="AG15" i="35"/>
  <c r="AG13" i="35"/>
  <c r="AG17" i="31"/>
  <c r="M36" i="28"/>
  <c r="AG23" i="28"/>
  <c r="AG12" i="36"/>
  <c r="AG15" i="26"/>
  <c r="AG21" i="24"/>
  <c r="AG15" i="22"/>
  <c r="AG23" i="25"/>
  <c r="AG19" i="25"/>
  <c r="AG17" i="25"/>
  <c r="AG13" i="26"/>
  <c r="AG14" i="26"/>
  <c r="AG10" i="36"/>
  <c r="AG11" i="37"/>
  <c r="AC24" i="23"/>
  <c r="AG23" i="23" s="1"/>
  <c r="AC28" i="32"/>
  <c r="AC21" i="32"/>
  <c r="AC22" i="32"/>
  <c r="AC13" i="41"/>
  <c r="AG13" i="41" s="1"/>
  <c r="AC11" i="41"/>
  <c r="AC12" i="41"/>
  <c r="AC9" i="41"/>
  <c r="AD9" i="41"/>
  <c r="AC14" i="41"/>
  <c r="AG14" i="41" s="1"/>
  <c r="AC12" i="40"/>
  <c r="AC11" i="40"/>
  <c r="AC9" i="40"/>
  <c r="AD9" i="40"/>
  <c r="AC10" i="40"/>
  <c r="F35" i="2"/>
  <c r="G35" i="2"/>
  <c r="H35" i="2"/>
  <c r="I35" i="2"/>
  <c r="J35" i="2"/>
  <c r="K35" i="2"/>
  <c r="L35" i="2"/>
  <c r="M35" i="2"/>
  <c r="N35" i="2"/>
  <c r="O35" i="2"/>
  <c r="P35" i="2"/>
  <c r="E35" i="2"/>
  <c r="AC21" i="39"/>
  <c r="AC16" i="39"/>
  <c r="AC17" i="39"/>
  <c r="AG19" i="39" s="1"/>
  <c r="AC10" i="39"/>
  <c r="AC19" i="39"/>
  <c r="AC13" i="39"/>
  <c r="AC12" i="39"/>
  <c r="AC14" i="39"/>
  <c r="AC9" i="39"/>
  <c r="AC11" i="39"/>
  <c r="AD9" i="39"/>
  <c r="AC18" i="39"/>
  <c r="AC13" i="38"/>
  <c r="AC15" i="38"/>
  <c r="AC10" i="38"/>
  <c r="AC12" i="38"/>
  <c r="AC19" i="38"/>
  <c r="AG19" i="38" s="1"/>
  <c r="AC14" i="38"/>
  <c r="AD9" i="38"/>
  <c r="AC9" i="38"/>
  <c r="AC11" i="38"/>
  <c r="AD9" i="37"/>
  <c r="AD9" i="36"/>
  <c r="AD9" i="25"/>
  <c r="AD9" i="35"/>
  <c r="AD9" i="34"/>
  <c r="AC20" i="34"/>
  <c r="AC27" i="34"/>
  <c r="AC29" i="34"/>
  <c r="AC19" i="34"/>
  <c r="AC31" i="34"/>
  <c r="AC21" i="34"/>
  <c r="AD9" i="33"/>
  <c r="AD9" i="31"/>
  <c r="AD9" i="32"/>
  <c r="AD9" i="30"/>
  <c r="AC16" i="28"/>
  <c r="AC18" i="28"/>
  <c r="AC15" i="28"/>
  <c r="AC19" i="28"/>
  <c r="AD9" i="29"/>
  <c r="AD9" i="28"/>
  <c r="AD9" i="24"/>
  <c r="AD9" i="23"/>
  <c r="AD9" i="22"/>
  <c r="AD9" i="2"/>
  <c r="AG18" i="27"/>
  <c r="AG19" i="27"/>
  <c r="AG20" i="27"/>
  <c r="AG21" i="27"/>
  <c r="AG22" i="27"/>
  <c r="AG23" i="27"/>
  <c r="AG24" i="27"/>
  <c r="AG25" i="27"/>
  <c r="AG26" i="27"/>
  <c r="AD9" i="27"/>
  <c r="AG27" i="34" l="1"/>
  <c r="AG9" i="26"/>
  <c r="AG11" i="26"/>
  <c r="AG18" i="39"/>
  <c r="AG25" i="39"/>
  <c r="AG21" i="39"/>
  <c r="AG29" i="34"/>
  <c r="AG31" i="34"/>
  <c r="AG28" i="34"/>
  <c r="AG30" i="34"/>
  <c r="AG16" i="39"/>
  <c r="AG11" i="39"/>
  <c r="AG15" i="39"/>
  <c r="AG14" i="39"/>
  <c r="AG13" i="39"/>
  <c r="AG10" i="39"/>
  <c r="AG12" i="39"/>
  <c r="AG24" i="39"/>
  <c r="AG17" i="39"/>
  <c r="AG20" i="39"/>
  <c r="AG10" i="37"/>
  <c r="AG12" i="41"/>
  <c r="AG24" i="2"/>
  <c r="AG16" i="31"/>
  <c r="AG12" i="38"/>
  <c r="AG13" i="38"/>
  <c r="AG18" i="38"/>
  <c r="AG9" i="38"/>
  <c r="AG14" i="38"/>
  <c r="AG15" i="38"/>
  <c r="AG11" i="38"/>
  <c r="AG15" i="28"/>
  <c r="AG19" i="28"/>
  <c r="AG18" i="28"/>
  <c r="AG23" i="34"/>
  <c r="AG26" i="34"/>
  <c r="AG22" i="32"/>
  <c r="AG27" i="32"/>
  <c r="AG9" i="39"/>
  <c r="AG10" i="38"/>
  <c r="AG12" i="40"/>
  <c r="AG11" i="40"/>
  <c r="AG10" i="40"/>
  <c r="AG9" i="40"/>
  <c r="AG11" i="41"/>
  <c r="AG10" i="41"/>
  <c r="AG9" i="41"/>
  <c r="AC9" i="37" l="1"/>
  <c r="AG9" i="37" s="1"/>
  <c r="AC9" i="36"/>
  <c r="AG9" i="36" s="1"/>
  <c r="AG32" i="25"/>
  <c r="AG28" i="25"/>
  <c r="AG25" i="25"/>
  <c r="AC9" i="25"/>
  <c r="AG12" i="25" s="1"/>
  <c r="AG16" i="35"/>
  <c r="AG17" i="35"/>
  <c r="AG24" i="25" l="1"/>
  <c r="AG21" i="25"/>
  <c r="AG14" i="25"/>
  <c r="AG18" i="25"/>
  <c r="AG9" i="25"/>
  <c r="AG31" i="25"/>
  <c r="AG13" i="25"/>
  <c r="AG20" i="25"/>
  <c r="AG16" i="25"/>
  <c r="AG29" i="25"/>
  <c r="AG10" i="25"/>
  <c r="AG22" i="25"/>
  <c r="AG11" i="25"/>
  <c r="AG30" i="25"/>
  <c r="AG15" i="25"/>
  <c r="AG26" i="25"/>
  <c r="AC17" i="34"/>
  <c r="AC13" i="34"/>
  <c r="AC11" i="34"/>
  <c r="AC12" i="34"/>
  <c r="AG16" i="34" s="1"/>
  <c r="AC22" i="34"/>
  <c r="AC24" i="34"/>
  <c r="AG18" i="34" s="1"/>
  <c r="AC15" i="34"/>
  <c r="AG11" i="35"/>
  <c r="AC9" i="35"/>
  <c r="AG9" i="35" s="1"/>
  <c r="AC25" i="34"/>
  <c r="AG25" i="34" s="1"/>
  <c r="AC10" i="34"/>
  <c r="AG14" i="34" s="1"/>
  <c r="AC9" i="34"/>
  <c r="AG9" i="34" s="1"/>
  <c r="AC14" i="34"/>
  <c r="AC29" i="32"/>
  <c r="AG29" i="32" s="1"/>
  <c r="AC25" i="32"/>
  <c r="AC19" i="32"/>
  <c r="AG19" i="32" s="1"/>
  <c r="AC24" i="32"/>
  <c r="AC26" i="32"/>
  <c r="AC18" i="33"/>
  <c r="AC16" i="33"/>
  <c r="AC17" i="33"/>
  <c r="AC13" i="33"/>
  <c r="AC20" i="33"/>
  <c r="AG20" i="33" s="1"/>
  <c r="AC14" i="33"/>
  <c r="AC12" i="33"/>
  <c r="AG12" i="33" s="1"/>
  <c r="AC10" i="33"/>
  <c r="AC11" i="33"/>
  <c r="AC9" i="33"/>
  <c r="AG9" i="33" s="1"/>
  <c r="AC15" i="31"/>
  <c r="AG15" i="31" s="1"/>
  <c r="AC13" i="31"/>
  <c r="AG13" i="31" s="1"/>
  <c r="AC12" i="31"/>
  <c r="AC11" i="31"/>
  <c r="AC14" i="31"/>
  <c r="AC9" i="31"/>
  <c r="AC10" i="31"/>
  <c r="AC18" i="32"/>
  <c r="AC23" i="32"/>
  <c r="AG21" i="32" s="1"/>
  <c r="AC13" i="32"/>
  <c r="AC20" i="32"/>
  <c r="AG20" i="32" s="1"/>
  <c r="AC16" i="32"/>
  <c r="AC17" i="32"/>
  <c r="AC12" i="32"/>
  <c r="AC15" i="32"/>
  <c r="AC14" i="32"/>
  <c r="AC10" i="32"/>
  <c r="AC9" i="32"/>
  <c r="AG9" i="32" s="1"/>
  <c r="AC11" i="32"/>
  <c r="AC14" i="30"/>
  <c r="AC9" i="30"/>
  <c r="AC10" i="30"/>
  <c r="AC11" i="30"/>
  <c r="AC10" i="29"/>
  <c r="AG10" i="29" s="1"/>
  <c r="AC9" i="29"/>
  <c r="AG9" i="29" s="1"/>
  <c r="AC12" i="24"/>
  <c r="AG13" i="24" s="1"/>
  <c r="AC20" i="24"/>
  <c r="AG20" i="24" s="1"/>
  <c r="AC18" i="24"/>
  <c r="AC15" i="24"/>
  <c r="AC14" i="24"/>
  <c r="AC11" i="24"/>
  <c r="AG11" i="24" s="1"/>
  <c r="AC10" i="24"/>
  <c r="AG10" i="24" s="1"/>
  <c r="AC9" i="24"/>
  <c r="AG9" i="24" s="1"/>
  <c r="AC22" i="28"/>
  <c r="AG14" i="31" l="1"/>
  <c r="AG10" i="34"/>
  <c r="AG14" i="32"/>
  <c r="AG11" i="32"/>
  <c r="AG14" i="33"/>
  <c r="AG12" i="31"/>
  <c r="AG24" i="28"/>
  <c r="AG22" i="28"/>
  <c r="AG13" i="30"/>
  <c r="AG14" i="30"/>
  <c r="AG12" i="24"/>
  <c r="AG10" i="31"/>
  <c r="AG11" i="33"/>
  <c r="AG10" i="35"/>
  <c r="AG12" i="35"/>
  <c r="AG14" i="35"/>
  <c r="AG20" i="34"/>
  <c r="AG21" i="34"/>
  <c r="AG14" i="24"/>
  <c r="AG10" i="33"/>
  <c r="AG17" i="33"/>
  <c r="AG10" i="32"/>
  <c r="AG17" i="32"/>
  <c r="AG9" i="30"/>
  <c r="AG19" i="34"/>
  <c r="AG15" i="33"/>
  <c r="AG10" i="30"/>
  <c r="AG13" i="32"/>
  <c r="AG16" i="32"/>
  <c r="AG15" i="32"/>
  <c r="AG25" i="32"/>
  <c r="AG16" i="33"/>
  <c r="AG11" i="31"/>
  <c r="AG13" i="34"/>
  <c r="AG22" i="34"/>
  <c r="AG15" i="34"/>
  <c r="AG11" i="34"/>
  <c r="AG17" i="34"/>
  <c r="AG24" i="34"/>
  <c r="AG12" i="34"/>
  <c r="AG13" i="33"/>
  <c r="AG18" i="33"/>
  <c r="AG19" i="33"/>
  <c r="AG9" i="31"/>
  <c r="AG18" i="32"/>
  <c r="AG23" i="32"/>
  <c r="AG26" i="32"/>
  <c r="AG28" i="32"/>
  <c r="AG12" i="32"/>
  <c r="AG24" i="32"/>
  <c r="AG11" i="30"/>
  <c r="AG20" i="28"/>
  <c r="AG21" i="28"/>
  <c r="AG15" i="24"/>
  <c r="AG16" i="24"/>
  <c r="AG18" i="24"/>
  <c r="AC17" i="28"/>
  <c r="AG17" i="28" s="1"/>
  <c r="AC14" i="28"/>
  <c r="AC12" i="28"/>
  <c r="AC13" i="28"/>
  <c r="AC10" i="28"/>
  <c r="AC11" i="28"/>
  <c r="AC9" i="28"/>
  <c r="AG9" i="28" s="1"/>
  <c r="AC9" i="27"/>
  <c r="AG9" i="27" s="1"/>
  <c r="AC10" i="27"/>
  <c r="AC12" i="27"/>
  <c r="AC11" i="27"/>
  <c r="AC13" i="27"/>
  <c r="AG13" i="27" s="1"/>
  <c r="AC14" i="27"/>
  <c r="AG14" i="27" s="1"/>
  <c r="AC15" i="27"/>
  <c r="AG15" i="27" s="1"/>
  <c r="AC16" i="27"/>
  <c r="AG16" i="27" s="1"/>
  <c r="AC9" i="23"/>
  <c r="AG9" i="23" s="1"/>
  <c r="AC18" i="23"/>
  <c r="AC12" i="23"/>
  <c r="AC10" i="23"/>
  <c r="AC20" i="23"/>
  <c r="AC22" i="23"/>
  <c r="AG21" i="23" s="1"/>
  <c r="AC11" i="23"/>
  <c r="AC25" i="23"/>
  <c r="AC13" i="23"/>
  <c r="AC14" i="23"/>
  <c r="AC15" i="23"/>
  <c r="AC17" i="23"/>
  <c r="AC9" i="22"/>
  <c r="AG9" i="22" s="1"/>
  <c r="AC12" i="22"/>
  <c r="AG12" i="22" s="1"/>
  <c r="AC10" i="22"/>
  <c r="AG10" i="22" s="1"/>
  <c r="AC11" i="22"/>
  <c r="AG11" i="22" s="1"/>
  <c r="AC14" i="22"/>
  <c r="AC10" i="2"/>
  <c r="AC9" i="2"/>
  <c r="AC18" i="2"/>
  <c r="AC11" i="2"/>
  <c r="AC22" i="2"/>
  <c r="AC13" i="2"/>
  <c r="AC23" i="2"/>
  <c r="AG23" i="2" s="1"/>
  <c r="AC12" i="2"/>
  <c r="AC15" i="2"/>
  <c r="AC16" i="2"/>
  <c r="AC14" i="2"/>
  <c r="AC20" i="2"/>
  <c r="AG13" i="2" l="1"/>
  <c r="AG16" i="2"/>
  <c r="AG20" i="23"/>
  <c r="AG12" i="27"/>
  <c r="AG12" i="28"/>
  <c r="AG13" i="28"/>
  <c r="AG24" i="23"/>
  <c r="AG25" i="23"/>
  <c r="AG17" i="23"/>
  <c r="AG13" i="22"/>
  <c r="AG14" i="22"/>
  <c r="AG14" i="2"/>
  <c r="AG18" i="2"/>
  <c r="AG11" i="28"/>
  <c r="AG10" i="28"/>
  <c r="AG14" i="28"/>
  <c r="AG16" i="23"/>
  <c r="AG13" i="23"/>
  <c r="AG11" i="23"/>
  <c r="AG14" i="23"/>
  <c r="AG11" i="27"/>
  <c r="AG17" i="2"/>
  <c r="AG22" i="2"/>
  <c r="AG9" i="2"/>
  <c r="AG10" i="2"/>
  <c r="AG20" i="2"/>
  <c r="AG21" i="2"/>
  <c r="AG12" i="2"/>
  <c r="AG10" i="27"/>
  <c r="AG16" i="28"/>
  <c r="AG19" i="23"/>
  <c r="AG22" i="23"/>
  <c r="AG15" i="23"/>
  <c r="AG10" i="23"/>
  <c r="AG12" i="23"/>
  <c r="AG18" i="23"/>
  <c r="AG15" i="2"/>
  <c r="AG11" i="2"/>
  <c r="AG19" i="2"/>
</calcChain>
</file>

<file path=xl/sharedStrings.xml><?xml version="1.0" encoding="utf-8"?>
<sst xmlns="http://schemas.openxmlformats.org/spreadsheetml/2006/main" count="1506" uniqueCount="219">
  <si>
    <t>NXT GP DUTCH OPEN 2022</t>
  </si>
  <si>
    <t>Klasse Cadet 160cc</t>
  </si>
  <si>
    <t>Plaats</t>
  </si>
  <si>
    <t>Startnummer</t>
  </si>
  <si>
    <t>Naam</t>
  </si>
  <si>
    <t>Rookie</t>
  </si>
  <si>
    <t>GP 1 Venray</t>
  </si>
  <si>
    <t>GP 2 Emmen</t>
  </si>
  <si>
    <t>GP 3 Meppen</t>
  </si>
  <si>
    <t>GP 4 Vledderveen</t>
  </si>
  <si>
    <t>GP 5 Emmen</t>
  </si>
  <si>
    <t>GP 6 Spa</t>
  </si>
  <si>
    <t>Totaal</t>
  </si>
  <si>
    <t>Schrap</t>
  </si>
  <si>
    <t>Race 1</t>
  </si>
  <si>
    <t>Race 2</t>
  </si>
  <si>
    <t>Race 3</t>
  </si>
  <si>
    <t>Race 4</t>
  </si>
  <si>
    <t>Wayne Severijn</t>
  </si>
  <si>
    <t>DQ</t>
  </si>
  <si>
    <t>Stijn Bakker</t>
  </si>
  <si>
    <t>Kick Dobber</t>
  </si>
  <si>
    <t>R</t>
  </si>
  <si>
    <t>Marieke Hiemstra</t>
  </si>
  <si>
    <t>Fedde Bakker</t>
  </si>
  <si>
    <t>Hidde Wassenaar</t>
  </si>
  <si>
    <t>Sepp Prins</t>
  </si>
  <si>
    <t>Roan Boerema</t>
  </si>
  <si>
    <t>Cas Mantje</t>
  </si>
  <si>
    <t>Nikki Thomasse</t>
  </si>
  <si>
    <t>Duuc te Velthuis</t>
  </si>
  <si>
    <t>Jarno Beuker</t>
  </si>
  <si>
    <t>Zoë Maris</t>
  </si>
  <si>
    <t>Ronan Kamphuis</t>
  </si>
  <si>
    <t>Mika Hemme</t>
  </si>
  <si>
    <t>Jim Daanen</t>
  </si>
  <si>
    <t>Martien Schrama</t>
  </si>
  <si>
    <t>Jason Beganovic</t>
  </si>
  <si>
    <t>Dann de Groot</t>
  </si>
  <si>
    <t>Thijs van der Heus</t>
  </si>
  <si>
    <t>NXT GP Dutch Open 2022 kampioen</t>
  </si>
  <si>
    <t>Bonus punt voor pole + snelste ronde in race 1</t>
  </si>
  <si>
    <t xml:space="preserve">Bonus punt voor pole </t>
  </si>
  <si>
    <t>Bonus punt voor de snelste ronde in de experience</t>
  </si>
  <si>
    <t>Diskwalificatie</t>
  </si>
  <si>
    <t>RODE</t>
  </si>
  <si>
    <t>CIJFERS</t>
  </si>
  <si>
    <t>Dit zijn de 3 laagste scores (de schrapresultaten (excl. DQ))</t>
  </si>
  <si>
    <t>Klasse Cadet 160cc Rookie</t>
  </si>
  <si>
    <t>Klasse Parolin Rocky</t>
  </si>
  <si>
    <t>Roan Benes</t>
  </si>
  <si>
    <t>Jamie van Dijk</t>
  </si>
  <si>
    <t>Jesse Andringa</t>
  </si>
  <si>
    <t>Yven Fennema</t>
  </si>
  <si>
    <t>Jari Berends</t>
  </si>
  <si>
    <t>Tim Frederiks</t>
  </si>
  <si>
    <t>Bram Meijer</t>
  </si>
  <si>
    <t>Jesse Aalbregt</t>
  </si>
  <si>
    <t>Owen Spigt</t>
  </si>
  <si>
    <t>Nick Japin</t>
  </si>
  <si>
    <t>Aiden Arrad</t>
  </si>
  <si>
    <t>Jaylen Luchies</t>
  </si>
  <si>
    <t>Björn de Jong</t>
  </si>
  <si>
    <t>Fynn Luchies</t>
  </si>
  <si>
    <t>Ashneel Ramautar</t>
  </si>
  <si>
    <t>Yme van Campenhout</t>
  </si>
  <si>
    <t>Nayden Purcy de Hoop</t>
  </si>
  <si>
    <t>Wesley van Elleswijk</t>
  </si>
  <si>
    <t>Klasse Parolin Rocky Rookie</t>
  </si>
  <si>
    <t>Klasse BSR 7KW</t>
  </si>
  <si>
    <t>GP 5 Amay</t>
  </si>
  <si>
    <t>Axelle de Maeseneir</t>
  </si>
  <si>
    <t>Ethan Barbaix</t>
  </si>
  <si>
    <t>Taylor Maerle</t>
  </si>
  <si>
    <t>Greaham Hofmans</t>
  </si>
  <si>
    <t>Noé</t>
  </si>
  <si>
    <t>Lily</t>
  </si>
  <si>
    <t>Maxim</t>
  </si>
  <si>
    <t>?</t>
  </si>
  <si>
    <t>NXT GP Dutch Open Kampioen</t>
  </si>
  <si>
    <t>Bonus punt voor pole + snelste ronde in experience 1</t>
  </si>
  <si>
    <t>Klasse BSR 25KW</t>
  </si>
  <si>
    <t>GP 4 Amay</t>
  </si>
  <si>
    <t>GP 6 Amay</t>
  </si>
  <si>
    <t>Tim  van Elleswijk</t>
  </si>
  <si>
    <t>Rafaël</t>
  </si>
  <si>
    <t>Lukas Stiefelhagen</t>
  </si>
  <si>
    <t>Riemer Blonk</t>
  </si>
  <si>
    <t>Klasse 9PK Super Cadet</t>
  </si>
  <si>
    <t>Tijmen Witte</t>
  </si>
  <si>
    <t>Owen Dudok van Heel</t>
  </si>
  <si>
    <t>Kris Kromopowiro</t>
  </si>
  <si>
    <t>Mike Raateland</t>
  </si>
  <si>
    <t>Ids Posthumus</t>
  </si>
  <si>
    <t>Jiomaro Giua Paunussa</t>
  </si>
  <si>
    <t>Asthan Ramautar</t>
  </si>
  <si>
    <t>Naut Berndsen</t>
  </si>
  <si>
    <t>Maxim van den Doel</t>
  </si>
  <si>
    <t>Ashwin Barani</t>
  </si>
  <si>
    <t>Klasse RK1 Junior</t>
  </si>
  <si>
    <t>Jermaine de Vries</t>
  </si>
  <si>
    <t>Jelte Bouma</t>
  </si>
  <si>
    <t>Emiel Koekoek</t>
  </si>
  <si>
    <t>Jesse Uddoh</t>
  </si>
  <si>
    <t>Ian Prins</t>
  </si>
  <si>
    <t>Mats Mooij</t>
  </si>
  <si>
    <t>Jens Jelle Rusman</t>
  </si>
  <si>
    <t>Danny Stiggelbout</t>
  </si>
  <si>
    <t>Kyan Holtrop</t>
  </si>
  <si>
    <t>Stein Snoeij</t>
  </si>
  <si>
    <t>Jonathan Visser</t>
  </si>
  <si>
    <t>Tim van Elleswijk</t>
  </si>
  <si>
    <t>Berge Veenhuis</t>
  </si>
  <si>
    <t>Benjamin Visser</t>
  </si>
  <si>
    <t>Bas Draijer</t>
  </si>
  <si>
    <t>Klasse RK1 Senior</t>
  </si>
  <si>
    <t>Fleur Zijm</t>
  </si>
  <si>
    <t>Sem Branger</t>
  </si>
  <si>
    <t>Anouk Pater</t>
  </si>
  <si>
    <t>Klasse Minimax</t>
  </si>
  <si>
    <t>Levi Dries</t>
  </si>
  <si>
    <t>Vince Dries</t>
  </si>
  <si>
    <t>Jari Schreuder</t>
  </si>
  <si>
    <t>Mico Schweers</t>
  </si>
  <si>
    <t>Dylan Stanneveld</t>
  </si>
  <si>
    <t>Yorrit Deinum</t>
  </si>
  <si>
    <t>Nico Bognar</t>
  </si>
  <si>
    <t>Devrim Yeter</t>
  </si>
  <si>
    <t>Klasse Mini 60cc Algemeen</t>
  </si>
  <si>
    <t>Motor</t>
  </si>
  <si>
    <t>Job van Laar</t>
  </si>
  <si>
    <t>TM</t>
  </si>
  <si>
    <t>Melvin Wieringa</t>
  </si>
  <si>
    <t>Leo klok</t>
  </si>
  <si>
    <t>Jurr van de Beek</t>
  </si>
  <si>
    <t>Kiana Jolie op t Hoff</t>
  </si>
  <si>
    <t>Teis Fischer</t>
  </si>
  <si>
    <t>Merwin Steen</t>
  </si>
  <si>
    <t>Parilla</t>
  </si>
  <si>
    <t>Jordi van Merrienboer</t>
  </si>
  <si>
    <t>Brandon Martens</t>
  </si>
  <si>
    <t>Sjoerd de Vries</t>
  </si>
  <si>
    <t>Jamie Groenhart</t>
  </si>
  <si>
    <t>Duncan Oudsen</t>
  </si>
  <si>
    <t>Quinten oudsen</t>
  </si>
  <si>
    <t>Max van de Meer</t>
  </si>
  <si>
    <t>Xavier Willems</t>
  </si>
  <si>
    <t>Jorn Helder</t>
  </si>
  <si>
    <t>Sem Meijerink</t>
  </si>
  <si>
    <t>Noah Heinze</t>
  </si>
  <si>
    <t>Klasse Mini 60cc TM</t>
  </si>
  <si>
    <t>Leo Klok</t>
  </si>
  <si>
    <t>Kiana Jolie op 't Hoff</t>
  </si>
  <si>
    <t>Quinten Oudsen</t>
  </si>
  <si>
    <t>Klasse Mini 60cc Parilla</t>
  </si>
  <si>
    <t>Klasse VK Junior algemeen</t>
  </si>
  <si>
    <t>Kayne Ince</t>
  </si>
  <si>
    <t>Iame</t>
  </si>
  <si>
    <t>Dyllan Hummel</t>
  </si>
  <si>
    <t>Rotax</t>
  </si>
  <si>
    <t>Luna Heijnen</t>
  </si>
  <si>
    <t>Marth Snel</t>
  </si>
  <si>
    <t>Milan Oosterbroek</t>
  </si>
  <si>
    <t>Siebe Wijma</t>
  </si>
  <si>
    <t>Dylano van de Berg</t>
  </si>
  <si>
    <t>Max van Hout</t>
  </si>
  <si>
    <t>Jarno Euser</t>
  </si>
  <si>
    <t>Jamie Nieboer</t>
  </si>
  <si>
    <t>Lisanne Groenewold</t>
  </si>
  <si>
    <t>Tygo Mannes</t>
  </si>
  <si>
    <t>Constantijn Donk</t>
  </si>
  <si>
    <t>Sebastian Kok</t>
  </si>
  <si>
    <t>Valentino Cornelissen</t>
  </si>
  <si>
    <t>Roxanne Lantinga</t>
  </si>
  <si>
    <t>Femke Ten Have</t>
  </si>
  <si>
    <t>Ebi Vermeulen</t>
  </si>
  <si>
    <t>Arriën Kamphuis</t>
  </si>
  <si>
    <t>Daan Ligtenbarg</t>
  </si>
  <si>
    <t>Max Storm</t>
  </si>
  <si>
    <t>Milan Bodnar</t>
  </si>
  <si>
    <t>Klasse Vrije Klasse Junior Iame</t>
  </si>
  <si>
    <t>Femke ten Have</t>
  </si>
  <si>
    <t>Klasse VK Junior Rotax</t>
  </si>
  <si>
    <t>Klasse VK Senior algemeen</t>
  </si>
  <si>
    <t>Thomas Wiegman</t>
  </si>
  <si>
    <t>Kai vd Werf</t>
  </si>
  <si>
    <t>Marc Donders</t>
  </si>
  <si>
    <t>Theo Visser</t>
  </si>
  <si>
    <t>Nóe Smeing</t>
  </si>
  <si>
    <t>Yazz Smeing</t>
  </si>
  <si>
    <t>Julin Smeing</t>
  </si>
  <si>
    <t>Mike vd Veer</t>
  </si>
  <si>
    <t>Guus Heling</t>
  </si>
  <si>
    <t>Tom Koopmans</t>
  </si>
  <si>
    <t>Patrick Noordermeer</t>
  </si>
  <si>
    <t>Keyan Sheigholya</t>
  </si>
  <si>
    <t>Liselotte Donk</t>
  </si>
  <si>
    <t>Dominick Schepers</t>
  </si>
  <si>
    <t>Harro Goedhart</t>
  </si>
  <si>
    <t>Floris Koster</t>
  </si>
  <si>
    <t>Max Drenth</t>
  </si>
  <si>
    <t>Thijme Arends</t>
  </si>
  <si>
    <t>Amber Bouman</t>
  </si>
  <si>
    <t>Stijn Scholten</t>
  </si>
  <si>
    <t>Yves Warringa</t>
  </si>
  <si>
    <t>Reyn vd Meer</t>
  </si>
  <si>
    <t>Dennis Been</t>
  </si>
  <si>
    <t>Stefan Verboom</t>
  </si>
  <si>
    <t>Jelle Schutte</t>
  </si>
  <si>
    <t>Bonus punt voor de snelste ronde in de race</t>
  </si>
  <si>
    <t>Noë Smeing</t>
  </si>
  <si>
    <t>Klasse VK Senior Rotax</t>
  </si>
  <si>
    <t>Dominic Schepers</t>
  </si>
  <si>
    <t>Klasse VK Senior Ladies</t>
  </si>
  <si>
    <t>Larissa Tabak</t>
  </si>
  <si>
    <t>Klasse VK Master</t>
  </si>
  <si>
    <t>Peter Jansen</t>
  </si>
  <si>
    <t>Rory de Jong</t>
  </si>
  <si>
    <t>Patrick Boezen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</si>
</sst>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F8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18" xfId="0" applyFill="1" applyBorder="1"/>
    <xf numFmtId="0" fontId="0" fillId="3" borderId="0" xfId="0" applyFill="1"/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" xfId="0" applyFont="1" applyBorder="1"/>
    <xf numFmtId="0" fontId="3" fillId="0" borderId="13" xfId="0" applyFont="1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0" xfId="0" applyFill="1"/>
    <xf numFmtId="0" fontId="0" fillId="4" borderId="18" xfId="0" applyFill="1" applyBorder="1"/>
    <xf numFmtId="0" fontId="0" fillId="5" borderId="18" xfId="0" applyFill="1" applyBorder="1"/>
    <xf numFmtId="0" fontId="0" fillId="5" borderId="0" xfId="0" applyFill="1"/>
    <xf numFmtId="0" fontId="0" fillId="5" borderId="19" xfId="0" applyFill="1" applyBorder="1"/>
    <xf numFmtId="0" fontId="5" fillId="6" borderId="0" xfId="0" applyFont="1" applyFill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7" borderId="0" xfId="0" applyFill="1"/>
    <xf numFmtId="0" fontId="0" fillId="0" borderId="0" xfId="0" applyAlignment="1">
      <alignment horizontal="center"/>
    </xf>
    <xf numFmtId="1" fontId="3" fillId="0" borderId="18" xfId="0" applyNumberFormat="1" applyFont="1" applyBorder="1"/>
    <xf numFmtId="1" fontId="3" fillId="0" borderId="0" xfId="0" applyNumberFormat="1" applyFont="1"/>
    <xf numFmtId="0" fontId="0" fillId="0" borderId="19" xfId="0" applyBorder="1" applyAlignment="1">
      <alignment horizontal="right"/>
    </xf>
    <xf numFmtId="0" fontId="3" fillId="5" borderId="0" xfId="0" applyFont="1" applyFill="1"/>
    <xf numFmtId="0" fontId="3" fillId="5" borderId="19" xfId="0" applyFont="1" applyFill="1" applyBorder="1"/>
    <xf numFmtId="0" fontId="4" fillId="3" borderId="18" xfId="0" applyFont="1" applyFill="1" applyBorder="1"/>
    <xf numFmtId="0" fontId="4" fillId="0" borderId="18" xfId="0" applyFont="1" applyBorder="1"/>
    <xf numFmtId="0" fontId="0" fillId="6" borderId="0" xfId="0" applyFill="1"/>
    <xf numFmtId="0" fontId="4" fillId="4" borderId="18" xfId="0" applyFont="1" applyFill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4" borderId="18" xfId="0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0" borderId="15" xfId="0" applyNumberFormat="1" applyFont="1" applyBorder="1"/>
    <xf numFmtId="1" fontId="3" fillId="0" borderId="16" xfId="0" applyNumberFormat="1" applyFont="1" applyBorder="1"/>
    <xf numFmtId="0" fontId="0" fillId="8" borderId="0" xfId="0" applyFill="1"/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12" xfId="0" applyFont="1" applyBorder="1"/>
    <xf numFmtId="0" fontId="5" fillId="0" borderId="19" xfId="0" applyFont="1" applyBorder="1"/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5" fillId="6" borderId="0" xfId="0" applyFont="1" applyFill="1" applyAlignment="1">
      <alignment horizontal="right"/>
    </xf>
    <xf numFmtId="0" fontId="5" fillId="6" borderId="19" xfId="0" applyFont="1" applyFill="1" applyBorder="1" applyAlignment="1">
      <alignment horizontal="right"/>
    </xf>
    <xf numFmtId="0" fontId="0" fillId="6" borderId="0" xfId="0" applyFill="1" applyAlignment="1">
      <alignment horizontal="right"/>
    </xf>
    <xf numFmtId="0" fontId="0" fillId="2" borderId="12" xfId="0" applyFill="1" applyBorder="1" applyAlignment="1">
      <alignment horizontal="center"/>
    </xf>
    <xf numFmtId="1" fontId="0" fillId="0" borderId="19" xfId="0" applyNumberFormat="1" applyBorder="1"/>
    <xf numFmtId="1" fontId="3" fillId="0" borderId="19" xfId="0" applyNumberFormat="1" applyFont="1" applyBorder="1"/>
    <xf numFmtId="0" fontId="0" fillId="2" borderId="0" xfId="0" applyFill="1" applyAlignment="1">
      <alignment horizontal="center"/>
    </xf>
    <xf numFmtId="1" fontId="0" fillId="0" borderId="17" xfId="0" applyNumberFormat="1" applyBorder="1"/>
    <xf numFmtId="1" fontId="3" fillId="0" borderId="17" xfId="0" applyNumberFormat="1" applyFont="1" applyBorder="1"/>
    <xf numFmtId="0" fontId="5" fillId="0" borderId="23" xfId="0" applyFont="1" applyBorder="1"/>
    <xf numFmtId="0" fontId="0" fillId="4" borderId="23" xfId="0" applyFill="1" applyBorder="1"/>
    <xf numFmtId="0" fontId="0" fillId="3" borderId="23" xfId="0" applyFill="1" applyBorder="1"/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9" borderId="19" xfId="0" applyFill="1" applyBorder="1"/>
    <xf numFmtId="0" fontId="0" fillId="9" borderId="12" xfId="0" applyFill="1" applyBorder="1"/>
    <xf numFmtId="0" fontId="0" fillId="9" borderId="0" xfId="0" applyFill="1"/>
  </cellXfs>
  <cellStyles count="1">
    <cellStyle name="Standaard" xfId="0" builtinId="0"/>
  </cellStyles>
  <dxfs count="2029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opLeftCell="A4" zoomScale="80" zoomScaleNormal="80" workbookViewId="0">
      <selection activeCell="D9" sqref="D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">
        <v>0</v>
      </c>
    </row>
    <row r="3" spans="1:33">
      <c r="A3" s="4" t="s">
        <v>1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5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19">
        <v>1</v>
      </c>
      <c r="AE7" s="17">
        <v>2</v>
      </c>
      <c r="AF7" s="19">
        <v>3</v>
      </c>
      <c r="AG7" s="94"/>
    </row>
    <row r="8" spans="1:33">
      <c r="A8" s="6"/>
      <c r="B8" s="1"/>
      <c r="C8" s="8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9">
        <v>1</v>
      </c>
      <c r="B9" s="2">
        <v>14</v>
      </c>
      <c r="C9" s="99" t="s">
        <v>18</v>
      </c>
      <c r="D9" s="60"/>
      <c r="E9" s="9">
        <v>32</v>
      </c>
      <c r="F9" s="36">
        <v>36</v>
      </c>
      <c r="G9" s="36">
        <v>33</v>
      </c>
      <c r="H9" s="10">
        <v>35</v>
      </c>
      <c r="I9" s="33">
        <v>36</v>
      </c>
      <c r="J9" s="36">
        <v>31</v>
      </c>
      <c r="K9" s="36">
        <v>36</v>
      </c>
      <c r="L9" s="75" t="s">
        <v>19</v>
      </c>
      <c r="M9" s="9">
        <v>35</v>
      </c>
      <c r="N9" s="36">
        <f>35+1</f>
        <v>36</v>
      </c>
      <c r="O9" s="36">
        <f>35+1</f>
        <v>36</v>
      </c>
      <c r="P9" s="10">
        <v>35</v>
      </c>
      <c r="Q9" s="34">
        <v>36</v>
      </c>
      <c r="R9">
        <v>35</v>
      </c>
      <c r="S9" s="36">
        <v>33</v>
      </c>
      <c r="T9" s="37">
        <v>36</v>
      </c>
      <c r="U9" s="35">
        <f>35+1</f>
        <v>36</v>
      </c>
      <c r="V9">
        <v>35</v>
      </c>
      <c r="W9">
        <v>30</v>
      </c>
      <c r="X9" s="10">
        <v>35</v>
      </c>
      <c r="Y9" s="34">
        <f>1+35</f>
        <v>36</v>
      </c>
      <c r="Z9">
        <v>32</v>
      </c>
      <c r="AA9" s="36">
        <f>30+1</f>
        <v>31</v>
      </c>
      <c r="AB9" s="10">
        <v>35</v>
      </c>
      <c r="AC9" s="9">
        <f>SUM(E9:AB9)</f>
        <v>791</v>
      </c>
      <c r="AD9" s="43">
        <f>IF(ISERROR(SMALL($E9:$AB9,COUNTIF($E9:$AB9,-1)+COLUMN(AD9)-29)),"",SMALL($E9:$AB9,COUNTIF($E9:$AB9,-1)+COLUMN(AD9)-29))</f>
        <v>30</v>
      </c>
      <c r="AE9" s="44">
        <f>IF(ISERROR(SMALL($E9:$AB9,COUNTIF($E9:$AB9,-1)+COLUMN(AE9)-29)),"",SMALL($E9:$AB9,COUNTIF($E9:$AB9,-1)+COLUMN(AE9)-29))</f>
        <v>31</v>
      </c>
      <c r="AF9" s="79">
        <f>IF(ISERROR(SMALL($E9:$AB9,COUNTIF($E9:$AB9,-1)+COLUMN(AF9)-29)),"",SMALL($E9:$AB9,COUNTIF($E9:$AB9,-1)+COLUMN(AF9)-29))</f>
        <v>31</v>
      </c>
      <c r="AG9" s="78">
        <f>+AC9-AD9-AE9-AF9</f>
        <v>699</v>
      </c>
    </row>
    <row r="10" spans="1:33">
      <c r="A10" s="9">
        <v>2</v>
      </c>
      <c r="B10" s="2">
        <v>10</v>
      </c>
      <c r="C10" s="10" t="s">
        <v>20</v>
      </c>
      <c r="D10" s="60"/>
      <c r="E10" s="34">
        <v>36</v>
      </c>
      <c r="F10">
        <v>32</v>
      </c>
      <c r="G10">
        <v>35</v>
      </c>
      <c r="H10" s="37">
        <v>33</v>
      </c>
      <c r="I10" s="36">
        <v>31</v>
      </c>
      <c r="J10">
        <v>32</v>
      </c>
      <c r="K10">
        <v>32</v>
      </c>
      <c r="L10" s="37">
        <v>36</v>
      </c>
      <c r="M10" s="9">
        <v>32</v>
      </c>
      <c r="N10">
        <v>23</v>
      </c>
      <c r="O10">
        <v>32</v>
      </c>
      <c r="P10" s="37">
        <f>32+1</f>
        <v>33</v>
      </c>
      <c r="Q10" s="35">
        <v>33</v>
      </c>
      <c r="R10" s="36">
        <v>33</v>
      </c>
      <c r="S10">
        <v>35</v>
      </c>
      <c r="T10" s="10">
        <v>32</v>
      </c>
      <c r="U10" s="34">
        <f>30+1</f>
        <v>31</v>
      </c>
      <c r="V10">
        <v>30</v>
      </c>
      <c r="W10">
        <v>33</v>
      </c>
      <c r="X10" s="10">
        <v>29</v>
      </c>
      <c r="Y10" s="9">
        <v>29</v>
      </c>
      <c r="Z10">
        <v>29</v>
      </c>
      <c r="AA10">
        <v>32</v>
      </c>
      <c r="AB10" s="10">
        <v>29</v>
      </c>
      <c r="AC10" s="9">
        <f>SUM(E10:AB10)</f>
        <v>762</v>
      </c>
      <c r="AD10" s="43">
        <f>IF(ISERROR(SMALL($E10:$AB10,COUNTIF($E10:$AB10,-1)+COLUMN(AD10)-29)),"",SMALL($E10:$AB10,COUNTIF($E10:$AB10,-1)+COLUMN(AD10)-29))</f>
        <v>23</v>
      </c>
      <c r="AE10" s="44">
        <f>IF(ISERROR(SMALL($E10:$AB10,COUNTIF($E10:$AB10,-1)+COLUMN(AE10)-29)),"",SMALL($E10:$AB10,COUNTIF($E10:$AB10,-1)+COLUMN(AE10)-29))</f>
        <v>29</v>
      </c>
      <c r="AF10" s="79">
        <f>IF(ISERROR(SMALL($E10:$AB10,COUNTIF($E10:$AB10,-1)+COLUMN(AF10)-29)),"",SMALL($E10:$AB10,COUNTIF($E10:$AB10,-1)+COLUMN(AF10)-29))</f>
        <v>29</v>
      </c>
      <c r="AG10" s="78">
        <f>+AC10-AD10-AE10-AF10</f>
        <v>681</v>
      </c>
    </row>
    <row r="11" spans="1:33">
      <c r="A11" s="9">
        <v>3</v>
      </c>
      <c r="B11" s="2">
        <v>23</v>
      </c>
      <c r="C11" s="10" t="s">
        <v>21</v>
      </c>
      <c r="D11" s="60" t="s">
        <v>22</v>
      </c>
      <c r="E11" s="35">
        <v>31</v>
      </c>
      <c r="F11">
        <v>27</v>
      </c>
      <c r="G11">
        <v>29</v>
      </c>
      <c r="H11" s="10">
        <v>30</v>
      </c>
      <c r="I11">
        <v>32</v>
      </c>
      <c r="J11">
        <v>35</v>
      </c>
      <c r="K11">
        <v>30</v>
      </c>
      <c r="L11" s="10">
        <v>30</v>
      </c>
      <c r="M11" s="34">
        <f>1+29</f>
        <v>30</v>
      </c>
      <c r="N11">
        <v>22</v>
      </c>
      <c r="O11">
        <v>30</v>
      </c>
      <c r="P11" s="10">
        <v>29</v>
      </c>
      <c r="Q11" s="9">
        <v>25</v>
      </c>
      <c r="R11">
        <v>28</v>
      </c>
      <c r="S11">
        <v>27</v>
      </c>
      <c r="T11" s="10">
        <v>30</v>
      </c>
      <c r="U11" s="9">
        <v>28</v>
      </c>
      <c r="V11">
        <v>25</v>
      </c>
      <c r="W11">
        <v>28</v>
      </c>
      <c r="X11" s="10">
        <v>28</v>
      </c>
      <c r="Y11" s="9">
        <v>30</v>
      </c>
      <c r="Z11" s="36">
        <f>30+1</f>
        <v>31</v>
      </c>
      <c r="AA11">
        <v>24</v>
      </c>
      <c r="AB11" s="37">
        <f>30+1</f>
        <v>31</v>
      </c>
      <c r="AC11" s="9">
        <f>SUM(E11:AB11)</f>
        <v>690</v>
      </c>
      <c r="AD11" s="43">
        <f>IF(ISERROR(SMALL($E11:$AB11,COUNTIF($E11:$AB11,-1)+COLUMN(AD11)-29)),"",SMALL($E11:$AB11,COUNTIF($E11:$AB11,-1)+COLUMN(AD11)-29))</f>
        <v>22</v>
      </c>
      <c r="AE11" s="44">
        <f>IF(ISERROR(SMALL($E11:$AB11,COUNTIF($E11:$AB11,-1)+COLUMN(AE11)-29)),"",SMALL($E11:$AB11,COUNTIF($E11:$AB11,-1)+COLUMN(AE11)-29))</f>
        <v>24</v>
      </c>
      <c r="AF11" s="79">
        <f>IF(ISERROR(SMALL($E11:$AB11,COUNTIF($E11:$AB11,-1)+COLUMN(AF11)-29)),"",SMALL($E11:$AB11,COUNTIF($E11:$AB11,-1)+COLUMN(AF11)-29))</f>
        <v>25</v>
      </c>
      <c r="AG11" s="78">
        <f>+AC11-AD11-AE11-AF11</f>
        <v>619</v>
      </c>
    </row>
    <row r="12" spans="1:33">
      <c r="A12" s="9">
        <v>4</v>
      </c>
      <c r="B12" s="2">
        <v>93</v>
      </c>
      <c r="C12" s="10" t="s">
        <v>23</v>
      </c>
      <c r="D12" s="60" t="s">
        <v>22</v>
      </c>
      <c r="E12" s="9">
        <v>25</v>
      </c>
      <c r="F12">
        <v>26</v>
      </c>
      <c r="G12">
        <v>27</v>
      </c>
      <c r="H12" s="10">
        <v>28</v>
      </c>
      <c r="I12">
        <v>29</v>
      </c>
      <c r="J12">
        <v>28</v>
      </c>
      <c r="K12">
        <v>28</v>
      </c>
      <c r="L12" s="10">
        <v>0</v>
      </c>
      <c r="M12" s="9">
        <v>27</v>
      </c>
      <c r="N12">
        <v>28</v>
      </c>
      <c r="O12">
        <v>23</v>
      </c>
      <c r="P12" s="10">
        <v>25</v>
      </c>
      <c r="Q12" s="9">
        <v>28</v>
      </c>
      <c r="R12">
        <v>25</v>
      </c>
      <c r="S12">
        <v>28</v>
      </c>
      <c r="T12" s="10">
        <v>28</v>
      </c>
      <c r="U12" s="9">
        <v>29</v>
      </c>
      <c r="V12" s="36">
        <f>29+1</f>
        <v>30</v>
      </c>
      <c r="W12">
        <v>25</v>
      </c>
      <c r="X12" s="10">
        <v>25</v>
      </c>
      <c r="Y12" s="9">
        <v>28</v>
      </c>
      <c r="Z12">
        <v>28</v>
      </c>
      <c r="AA12">
        <v>29</v>
      </c>
      <c r="AB12" s="10">
        <v>25</v>
      </c>
      <c r="AC12" s="9">
        <f>SUM(E12:AB12)</f>
        <v>622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23</v>
      </c>
      <c r="AF12" s="79">
        <f>IF(ISERROR(SMALL($E12:$AB12,COUNTIF($E12:$AB12,-1)+COLUMN(AF12)-29)),"",SMALL($E12:$AB12,COUNTIF($E12:$AB12,-1)+COLUMN(AF12)-29))</f>
        <v>25</v>
      </c>
      <c r="AG12" s="78">
        <f>+AC12-AD12-AE12-AF12</f>
        <v>574</v>
      </c>
    </row>
    <row r="13" spans="1:33">
      <c r="A13" s="9">
        <v>5</v>
      </c>
      <c r="B13" s="2">
        <v>7</v>
      </c>
      <c r="C13" s="10" t="s">
        <v>24</v>
      </c>
      <c r="D13" s="60"/>
      <c r="E13" s="9">
        <v>28</v>
      </c>
      <c r="F13">
        <v>25</v>
      </c>
      <c r="G13">
        <v>25</v>
      </c>
      <c r="H13" s="10">
        <v>26</v>
      </c>
      <c r="I13">
        <v>28</v>
      </c>
      <c r="J13">
        <v>29</v>
      </c>
      <c r="K13">
        <v>26</v>
      </c>
      <c r="L13" s="10">
        <v>29</v>
      </c>
      <c r="M13" s="9">
        <v>24</v>
      </c>
      <c r="N13">
        <v>29</v>
      </c>
      <c r="O13">
        <v>27</v>
      </c>
      <c r="P13" s="10">
        <v>21</v>
      </c>
      <c r="Q13" s="9">
        <v>29</v>
      </c>
      <c r="R13">
        <v>21</v>
      </c>
      <c r="S13">
        <v>23</v>
      </c>
      <c r="T13" s="10">
        <v>24</v>
      </c>
      <c r="U13" s="9">
        <v>20</v>
      </c>
      <c r="V13">
        <v>27</v>
      </c>
      <c r="W13">
        <v>26</v>
      </c>
      <c r="X13" s="10">
        <v>26</v>
      </c>
      <c r="Y13" s="9">
        <v>26</v>
      </c>
      <c r="Z13">
        <v>27</v>
      </c>
      <c r="AA13">
        <v>28</v>
      </c>
      <c r="AB13" s="10">
        <v>27</v>
      </c>
      <c r="AC13" s="9">
        <f>SUM(E13:AB13)</f>
        <v>621</v>
      </c>
      <c r="AD13" s="43">
        <f>IF(ISERROR(SMALL($E13:$AB13,COUNTIF($E13:$AB13,-1)+COLUMN(AD13)-29)),"",SMALL($E13:$AB13,COUNTIF($E13:$AB13,-1)+COLUMN(AD13)-29))</f>
        <v>20</v>
      </c>
      <c r="AE13" s="44">
        <f>IF(ISERROR(SMALL($E13:$AB13,COUNTIF($E13:$AB13,-1)+COLUMN(AE13)-29)),"",SMALL($E13:$AB13,COUNTIF($E13:$AB13,-1)+COLUMN(AE13)-29))</f>
        <v>21</v>
      </c>
      <c r="AF13" s="79">
        <f>IF(ISERROR(SMALL($E13:$AB13,COUNTIF($E13:$AB13,-1)+COLUMN(AF13)-29)),"",SMALL($E13:$AB13,COUNTIF($E13:$AB13,-1)+COLUMN(AF13)-29))</f>
        <v>21</v>
      </c>
      <c r="AG13" s="78">
        <f>+AC13-AD13-AE13-AF13</f>
        <v>559</v>
      </c>
    </row>
    <row r="14" spans="1:33">
      <c r="A14" s="9">
        <v>6</v>
      </c>
      <c r="B14" s="2">
        <v>16</v>
      </c>
      <c r="C14" s="10" t="s">
        <v>25</v>
      </c>
      <c r="D14" s="60" t="s">
        <v>22</v>
      </c>
      <c r="E14" s="9">
        <v>23</v>
      </c>
      <c r="F14">
        <v>24</v>
      </c>
      <c r="G14">
        <v>24</v>
      </c>
      <c r="H14" s="10">
        <v>25</v>
      </c>
      <c r="I14">
        <v>26</v>
      </c>
      <c r="J14">
        <v>26</v>
      </c>
      <c r="K14">
        <v>27</v>
      </c>
      <c r="L14" s="10">
        <v>26</v>
      </c>
      <c r="M14" s="9">
        <v>26</v>
      </c>
      <c r="N14">
        <v>27</v>
      </c>
      <c r="O14">
        <v>26</v>
      </c>
      <c r="P14" s="10">
        <v>26</v>
      </c>
      <c r="Q14" s="9">
        <v>21</v>
      </c>
      <c r="R14">
        <v>27</v>
      </c>
      <c r="S14">
        <v>29</v>
      </c>
      <c r="T14" s="10">
        <v>29</v>
      </c>
      <c r="U14" s="9">
        <v>25</v>
      </c>
      <c r="V14">
        <v>26</v>
      </c>
      <c r="W14">
        <v>27</v>
      </c>
      <c r="X14" s="10">
        <v>27</v>
      </c>
      <c r="Y14" s="9">
        <v>25</v>
      </c>
      <c r="Z14">
        <v>26</v>
      </c>
      <c r="AA14">
        <v>27</v>
      </c>
      <c r="AB14" s="10">
        <v>26</v>
      </c>
      <c r="AC14" s="9">
        <f>SUM(E14:AB14)</f>
        <v>621</v>
      </c>
      <c r="AD14" s="43">
        <f>IF(ISERROR(SMALL($E14:$AB14,COUNTIF($E14:$AB14,-1)+COLUMN(AD14)-29)),"",SMALL($E14:$AB14,COUNTIF($E14:$AB14,-1)+COLUMN(AD14)-29))</f>
        <v>21</v>
      </c>
      <c r="AE14" s="44">
        <f>IF(ISERROR(SMALL($E14:$AB14,COUNTIF($E14:$AB14,-1)+COLUMN(AE14)-29)),"",SMALL($E14:$AB14,COUNTIF($E14:$AB14,-1)+COLUMN(AE14)-29))</f>
        <v>23</v>
      </c>
      <c r="AF14" s="79">
        <f>IF(ISERROR(SMALL($E14:$AB14,COUNTIF($E14:$AB14,-1)+COLUMN(AF14)-29)),"",SMALL($E14:$AB14,COUNTIF($E14:$AB14,-1)+COLUMN(AF14)-29))</f>
        <v>24</v>
      </c>
      <c r="AG14" s="78">
        <f>+AC14-AD14-AE14-AF14</f>
        <v>553</v>
      </c>
    </row>
    <row r="15" spans="1:33">
      <c r="A15" s="9">
        <v>7</v>
      </c>
      <c r="B15" s="2">
        <v>17</v>
      </c>
      <c r="C15" s="10" t="s">
        <v>26</v>
      </c>
      <c r="D15" s="60"/>
      <c r="E15" s="9">
        <v>24</v>
      </c>
      <c r="F15">
        <v>23</v>
      </c>
      <c r="G15">
        <v>23</v>
      </c>
      <c r="H15" s="10">
        <v>24</v>
      </c>
      <c r="I15">
        <v>24</v>
      </c>
      <c r="J15">
        <v>25</v>
      </c>
      <c r="K15">
        <v>24</v>
      </c>
      <c r="L15">
        <v>28</v>
      </c>
      <c r="M15" s="9">
        <v>20</v>
      </c>
      <c r="N15">
        <v>20</v>
      </c>
      <c r="O15">
        <v>20</v>
      </c>
      <c r="P15" s="10">
        <v>22</v>
      </c>
      <c r="Q15" s="9">
        <v>23</v>
      </c>
      <c r="R15">
        <v>22</v>
      </c>
      <c r="S15">
        <v>21</v>
      </c>
      <c r="T15" s="10">
        <v>22</v>
      </c>
      <c r="U15" s="9">
        <v>24</v>
      </c>
      <c r="V15">
        <v>22</v>
      </c>
      <c r="W15">
        <v>23</v>
      </c>
      <c r="X15" s="45">
        <v>23</v>
      </c>
      <c r="Y15" s="9">
        <v>24</v>
      </c>
      <c r="Z15">
        <v>25</v>
      </c>
      <c r="AA15">
        <v>25</v>
      </c>
      <c r="AB15" s="10">
        <v>24</v>
      </c>
      <c r="AC15" s="9">
        <f>SUM(E15:AB15)</f>
        <v>555</v>
      </c>
      <c r="AD15" s="43">
        <f>IF(ISERROR(SMALL($E15:$AB15,COUNTIF($E15:$AB15,-1)+COLUMN(AD15)-29)),"",SMALL($E15:$AB15,COUNTIF($E15:$AB15,-1)+COLUMN(AD15)-29))</f>
        <v>20</v>
      </c>
      <c r="AE15" s="44">
        <f>IF(ISERROR(SMALL($E15:$AB15,COUNTIF($E15:$AB15,-1)+COLUMN(AE15)-29)),"",SMALL($E15:$AB15,COUNTIF($E15:$AB15,-1)+COLUMN(AE15)-29))</f>
        <v>20</v>
      </c>
      <c r="AF15" s="79">
        <f>IF(ISERROR(SMALL($E15:$AB15,COUNTIF($E15:$AB15,-1)+COLUMN(AF15)-29)),"",SMALL($E15:$AB15,COUNTIF($E15:$AB15,-1)+COLUMN(AF15)-29))</f>
        <v>20</v>
      </c>
      <c r="AG15" s="78">
        <f>+AC15-AD15-AE15-AF15</f>
        <v>495</v>
      </c>
    </row>
    <row r="16" spans="1:33">
      <c r="A16" s="9">
        <v>8</v>
      </c>
      <c r="B16" s="2">
        <v>48</v>
      </c>
      <c r="C16" s="10" t="s">
        <v>27</v>
      </c>
      <c r="D16" s="60"/>
      <c r="E16" s="9">
        <v>0</v>
      </c>
      <c r="F16">
        <v>0</v>
      </c>
      <c r="G16">
        <v>0</v>
      </c>
      <c r="H16" s="10">
        <v>0</v>
      </c>
      <c r="I16">
        <v>25</v>
      </c>
      <c r="J16">
        <v>24</v>
      </c>
      <c r="K16">
        <v>25</v>
      </c>
      <c r="L16" s="10">
        <v>27</v>
      </c>
      <c r="M16" s="9">
        <v>22</v>
      </c>
      <c r="N16">
        <v>24</v>
      </c>
      <c r="O16">
        <v>21</v>
      </c>
      <c r="P16" s="10">
        <v>24</v>
      </c>
      <c r="Q16" s="9">
        <v>24</v>
      </c>
      <c r="R16">
        <v>23</v>
      </c>
      <c r="S16">
        <v>22</v>
      </c>
      <c r="T16" s="10">
        <v>23</v>
      </c>
      <c r="U16" s="9">
        <v>26</v>
      </c>
      <c r="V16">
        <v>24</v>
      </c>
      <c r="W16">
        <v>24</v>
      </c>
      <c r="X16" s="10">
        <v>24</v>
      </c>
      <c r="Y16" s="9">
        <v>27</v>
      </c>
      <c r="Z16">
        <v>24</v>
      </c>
      <c r="AA16">
        <v>26</v>
      </c>
      <c r="AB16" s="10">
        <v>28</v>
      </c>
      <c r="AC16" s="9">
        <f>SUM(E16:AB16)</f>
        <v>487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487</v>
      </c>
    </row>
    <row r="17" spans="1:33">
      <c r="A17" s="9">
        <v>9</v>
      </c>
      <c r="B17" s="2">
        <v>235</v>
      </c>
      <c r="C17" s="10" t="s">
        <v>28</v>
      </c>
      <c r="D17" s="60"/>
      <c r="E17" s="9">
        <v>0</v>
      </c>
      <c r="F17">
        <v>0</v>
      </c>
      <c r="G17">
        <v>0</v>
      </c>
      <c r="H17" s="10">
        <v>0</v>
      </c>
      <c r="I17">
        <v>0</v>
      </c>
      <c r="J17">
        <v>0</v>
      </c>
      <c r="K17">
        <v>0</v>
      </c>
      <c r="L17" s="10">
        <v>0</v>
      </c>
      <c r="M17" s="9">
        <v>23</v>
      </c>
      <c r="N17">
        <v>32</v>
      </c>
      <c r="O17">
        <v>28</v>
      </c>
      <c r="P17" s="10">
        <v>30</v>
      </c>
      <c r="Q17" s="9">
        <v>0</v>
      </c>
      <c r="R17">
        <v>0</v>
      </c>
      <c r="S17">
        <v>0</v>
      </c>
      <c r="T17" s="10">
        <v>0</v>
      </c>
      <c r="U17" s="9">
        <v>32</v>
      </c>
      <c r="V17">
        <v>32</v>
      </c>
      <c r="W17">
        <v>35</v>
      </c>
      <c r="X17" s="37">
        <f>30+1</f>
        <v>31</v>
      </c>
      <c r="Y17" s="35">
        <f>32+1</f>
        <v>33</v>
      </c>
      <c r="Z17">
        <v>35</v>
      </c>
      <c r="AA17">
        <v>35</v>
      </c>
      <c r="AB17" s="10">
        <v>32</v>
      </c>
      <c r="AC17" s="9">
        <f>SUM(E17:AB17)</f>
        <v>378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378</v>
      </c>
    </row>
    <row r="18" spans="1:33">
      <c r="A18" s="9">
        <v>10</v>
      </c>
      <c r="B18" s="2">
        <v>25</v>
      </c>
      <c r="C18" s="10" t="s">
        <v>29</v>
      </c>
      <c r="D18" s="60" t="s">
        <v>22</v>
      </c>
      <c r="E18" s="9">
        <v>29</v>
      </c>
      <c r="F18">
        <v>30</v>
      </c>
      <c r="G18">
        <v>30</v>
      </c>
      <c r="H18" s="10">
        <v>29</v>
      </c>
      <c r="I18">
        <v>0</v>
      </c>
      <c r="J18">
        <v>0</v>
      </c>
      <c r="K18">
        <v>0</v>
      </c>
      <c r="L18" s="10">
        <v>0</v>
      </c>
      <c r="M18" s="35">
        <f>30+1</f>
        <v>31</v>
      </c>
      <c r="N18">
        <v>19</v>
      </c>
      <c r="O18">
        <v>29</v>
      </c>
      <c r="P18" s="10">
        <v>28</v>
      </c>
      <c r="Q18" s="9">
        <v>22</v>
      </c>
      <c r="R18">
        <v>29</v>
      </c>
      <c r="S18">
        <v>30</v>
      </c>
      <c r="T18" s="10">
        <v>21</v>
      </c>
      <c r="U18" s="9">
        <v>0</v>
      </c>
      <c r="V18">
        <v>0</v>
      </c>
      <c r="W18">
        <v>0</v>
      </c>
      <c r="X18" s="10">
        <v>0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327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327</v>
      </c>
    </row>
    <row r="19" spans="1:33">
      <c r="A19" s="9">
        <v>11</v>
      </c>
      <c r="B19" s="2">
        <v>15</v>
      </c>
      <c r="C19" s="10" t="s">
        <v>30</v>
      </c>
      <c r="D19" s="60" t="s">
        <v>22</v>
      </c>
      <c r="E19" s="9">
        <v>0</v>
      </c>
      <c r="F19">
        <v>0</v>
      </c>
      <c r="G19">
        <v>0</v>
      </c>
      <c r="H19" s="10">
        <v>0</v>
      </c>
      <c r="I19">
        <v>0</v>
      </c>
      <c r="J19">
        <v>0</v>
      </c>
      <c r="K19">
        <v>0</v>
      </c>
      <c r="L19" s="10">
        <v>0</v>
      </c>
      <c r="M19" s="9">
        <v>25</v>
      </c>
      <c r="N19">
        <v>21</v>
      </c>
      <c r="O19">
        <v>19</v>
      </c>
      <c r="P19" s="10">
        <v>20</v>
      </c>
      <c r="Q19" s="9">
        <v>27</v>
      </c>
      <c r="R19">
        <v>24</v>
      </c>
      <c r="S19">
        <v>26</v>
      </c>
      <c r="T19" s="10">
        <v>26</v>
      </c>
      <c r="U19" s="9">
        <v>27</v>
      </c>
      <c r="V19">
        <v>28</v>
      </c>
      <c r="W19">
        <v>29</v>
      </c>
      <c r="X19" s="10">
        <v>32</v>
      </c>
      <c r="Y19" s="9">
        <v>0</v>
      </c>
      <c r="Z19">
        <v>0</v>
      </c>
      <c r="AA19">
        <v>0</v>
      </c>
      <c r="AB19" s="10">
        <v>0</v>
      </c>
      <c r="AC19" s="9">
        <f>SUM(E19:AB19)</f>
        <v>304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304</v>
      </c>
    </row>
    <row r="20" spans="1:33">
      <c r="A20" s="9">
        <v>12</v>
      </c>
      <c r="B20" s="2">
        <v>99</v>
      </c>
      <c r="C20" s="10" t="s">
        <v>31</v>
      </c>
      <c r="D20" s="60" t="s">
        <v>22</v>
      </c>
      <c r="E20" s="9">
        <v>0</v>
      </c>
      <c r="F20">
        <v>0</v>
      </c>
      <c r="G20">
        <v>0</v>
      </c>
      <c r="H20" s="10">
        <v>0</v>
      </c>
      <c r="I20">
        <v>27</v>
      </c>
      <c r="J20">
        <v>27</v>
      </c>
      <c r="K20">
        <v>29</v>
      </c>
      <c r="L20" s="10">
        <v>32</v>
      </c>
      <c r="M20" s="9">
        <v>28</v>
      </c>
      <c r="N20">
        <v>30</v>
      </c>
      <c r="O20">
        <v>25</v>
      </c>
      <c r="P20" s="75" t="s">
        <v>19</v>
      </c>
      <c r="Q20" s="9">
        <v>26</v>
      </c>
      <c r="R20">
        <v>26</v>
      </c>
      <c r="S20">
        <v>25</v>
      </c>
      <c r="T20" s="10">
        <v>25</v>
      </c>
      <c r="U20" s="9">
        <v>0</v>
      </c>
      <c r="V20">
        <v>0</v>
      </c>
      <c r="W20">
        <v>0</v>
      </c>
      <c r="X20" s="10">
        <v>0</v>
      </c>
      <c r="Y20" s="9">
        <v>0</v>
      </c>
      <c r="Z20">
        <v>0</v>
      </c>
      <c r="AA20">
        <v>0</v>
      </c>
      <c r="AB20" s="10">
        <v>0</v>
      </c>
      <c r="AC20" s="9">
        <f>SUM(E20:AB20)</f>
        <v>300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300</v>
      </c>
    </row>
    <row r="21" spans="1:33">
      <c r="A21" s="9">
        <v>13</v>
      </c>
      <c r="B21" s="2">
        <v>61</v>
      </c>
      <c r="C21" s="10" t="s">
        <v>32</v>
      </c>
      <c r="D21" s="60" t="s">
        <v>22</v>
      </c>
      <c r="E21" s="9">
        <v>0</v>
      </c>
      <c r="F21">
        <v>0</v>
      </c>
      <c r="G21">
        <v>0</v>
      </c>
      <c r="H21" s="10">
        <v>0</v>
      </c>
      <c r="I21">
        <v>0</v>
      </c>
      <c r="J21">
        <v>0</v>
      </c>
      <c r="K21">
        <v>0</v>
      </c>
      <c r="L21" s="10">
        <v>0</v>
      </c>
      <c r="M21" s="9">
        <v>0</v>
      </c>
      <c r="N21">
        <v>0</v>
      </c>
      <c r="O21">
        <v>0</v>
      </c>
      <c r="P21" s="10">
        <v>0</v>
      </c>
      <c r="Q21" s="9">
        <v>30</v>
      </c>
      <c r="R21">
        <v>30</v>
      </c>
      <c r="S21">
        <v>24</v>
      </c>
      <c r="T21" s="10">
        <v>27</v>
      </c>
      <c r="U21" s="9">
        <v>0</v>
      </c>
      <c r="V21">
        <v>0</v>
      </c>
      <c r="W21">
        <v>0</v>
      </c>
      <c r="X21" s="10">
        <v>0</v>
      </c>
      <c r="Y21" s="9">
        <v>0</v>
      </c>
      <c r="Z21">
        <v>0</v>
      </c>
      <c r="AA21">
        <v>0</v>
      </c>
      <c r="AB21" s="10">
        <v>0</v>
      </c>
      <c r="AC21" s="9">
        <f>SUM(E21:AB21)</f>
        <v>111</v>
      </c>
      <c r="AD21" s="43">
        <f>IF(ISERROR(SMALL($E21:$AB21,COUNTIF($E21:$AB21,-1)+COLUMN(AD21)-29)),"",SMALL($E21:$AB21,COUNTIF($E21:$AB21,-1)+COLUMN(AD21)-29))</f>
        <v>0</v>
      </c>
      <c r="AE21" s="44">
        <f>IF(ISERROR(SMALL($E21:$AB21,COUNTIF($E21:$AB21,-1)+COLUMN(AE21)-29)),"",SMALL($E21:$AB21,COUNTIF($E21:$AB21,-1)+COLUMN(AE21)-29))</f>
        <v>0</v>
      </c>
      <c r="AF21" s="79">
        <f>IF(ISERROR(SMALL($E21:$AB21,COUNTIF($E21:$AB21,-1)+COLUMN(AF21)-29)),"",SMALL($E21:$AB21,COUNTIF($E21:$AB21,-1)+COLUMN(AF21)-29))</f>
        <v>0</v>
      </c>
      <c r="AG21" s="78">
        <f>+AC21-AD21-AE21-AF21</f>
        <v>111</v>
      </c>
    </row>
    <row r="22" spans="1:33">
      <c r="A22" s="9">
        <v>14</v>
      </c>
      <c r="B22" s="2">
        <v>84</v>
      </c>
      <c r="C22" s="10" t="s">
        <v>33</v>
      </c>
      <c r="D22" s="60"/>
      <c r="E22" s="9">
        <v>27</v>
      </c>
      <c r="F22">
        <v>28</v>
      </c>
      <c r="G22">
        <v>28</v>
      </c>
      <c r="H22" s="10">
        <v>27</v>
      </c>
      <c r="I22">
        <v>0</v>
      </c>
      <c r="J22">
        <v>0</v>
      </c>
      <c r="K22">
        <v>0</v>
      </c>
      <c r="L22" s="10">
        <v>0</v>
      </c>
      <c r="M22" s="9">
        <v>0</v>
      </c>
      <c r="N22">
        <v>0</v>
      </c>
      <c r="O22">
        <v>0</v>
      </c>
      <c r="P22" s="10">
        <v>0</v>
      </c>
      <c r="Q22" s="9">
        <v>0</v>
      </c>
      <c r="R22">
        <v>0</v>
      </c>
      <c r="S22">
        <v>0</v>
      </c>
      <c r="T22" s="10">
        <v>0</v>
      </c>
      <c r="U22" s="9">
        <v>0</v>
      </c>
      <c r="V22">
        <v>0</v>
      </c>
      <c r="W22">
        <v>0</v>
      </c>
      <c r="X22" s="10">
        <v>0</v>
      </c>
      <c r="Y22" s="9">
        <v>0</v>
      </c>
      <c r="Z22">
        <v>0</v>
      </c>
      <c r="AA22">
        <v>0</v>
      </c>
      <c r="AB22" s="10">
        <v>0</v>
      </c>
      <c r="AC22" s="9">
        <f>SUM(E22:AB22)</f>
        <v>110</v>
      </c>
      <c r="AD22" s="43">
        <f>IF(ISERROR(SMALL($E22:$AB22,COUNTIF($E22:$AB22,-1)+COLUMN(AD22)-29)),"",SMALL($E22:$AB22,COUNTIF($E22:$AB22,-1)+COLUMN(AD22)-29))</f>
        <v>0</v>
      </c>
      <c r="AE22" s="44">
        <f>IF(ISERROR(SMALL($E22:$AB22,COUNTIF($E22:$AB22,-1)+COLUMN(AE22)-29)),"",SMALL($E22:$AB22,COUNTIF($E22:$AB22,-1)+COLUMN(AE22)-29))</f>
        <v>0</v>
      </c>
      <c r="AF22" s="79">
        <f>IF(ISERROR(SMALL($E22:$AB22,COUNTIF($E22:$AB22,-1)+COLUMN(AF22)-29)),"",SMALL($E22:$AB22,COUNTIF($E22:$AB22,-1)+COLUMN(AF22)-29))</f>
        <v>0</v>
      </c>
      <c r="AG22" s="78">
        <f>+AC22-AD22-AE22-AF22</f>
        <v>110</v>
      </c>
    </row>
    <row r="23" spans="1:33">
      <c r="A23" s="9">
        <v>15</v>
      </c>
      <c r="B23" s="2">
        <v>44</v>
      </c>
      <c r="C23" s="10" t="s">
        <v>34</v>
      </c>
      <c r="D23" s="60"/>
      <c r="E23" s="9">
        <v>26</v>
      </c>
      <c r="F23">
        <v>29</v>
      </c>
      <c r="G23">
        <v>26</v>
      </c>
      <c r="H23" s="10">
        <v>23</v>
      </c>
      <c r="I23">
        <v>0</v>
      </c>
      <c r="J23">
        <v>0</v>
      </c>
      <c r="K23">
        <v>0</v>
      </c>
      <c r="L23" s="10">
        <v>0</v>
      </c>
      <c r="M23" s="9">
        <v>0</v>
      </c>
      <c r="N23">
        <v>0</v>
      </c>
      <c r="O23">
        <v>0</v>
      </c>
      <c r="P23" s="10">
        <v>0</v>
      </c>
      <c r="Q23" s="9">
        <v>0</v>
      </c>
      <c r="R23">
        <v>0</v>
      </c>
      <c r="S23">
        <v>0</v>
      </c>
      <c r="T23" s="10">
        <v>0</v>
      </c>
      <c r="U23" s="9">
        <v>0</v>
      </c>
      <c r="V23">
        <v>0</v>
      </c>
      <c r="W23">
        <v>0</v>
      </c>
      <c r="X23" s="10">
        <v>0</v>
      </c>
      <c r="Y23" s="9">
        <v>0</v>
      </c>
      <c r="Z23">
        <v>0</v>
      </c>
      <c r="AA23">
        <v>0</v>
      </c>
      <c r="AB23" s="10">
        <v>0</v>
      </c>
      <c r="AC23" s="9">
        <f>SUM(E23:AB23)</f>
        <v>104</v>
      </c>
      <c r="AD23" s="43">
        <f>IF(ISERROR(SMALL($E23:$AB23,COUNTIF($E23:$AB23,-1)+COLUMN(AD23)-29)),"",SMALL($E23:$AB23,COUNTIF($E23:$AB23,-1)+COLUMN(AD23)-29))</f>
        <v>0</v>
      </c>
      <c r="AE23" s="44">
        <f>IF(ISERROR(SMALL($E23:$AB23,COUNTIF($E23:$AB23,-1)+COLUMN(AE23)-29)),"",SMALL($E23:$AB23,COUNTIF($E23:$AB23,-1)+COLUMN(AE23)-29))</f>
        <v>0</v>
      </c>
      <c r="AF23" s="79">
        <f>IF(ISERROR(SMALL($E23:$AB23,COUNTIF($E23:$AB23,-1)+COLUMN(AF23)-29)),"",SMALL($E23:$AB23,COUNTIF($E23:$AB23,-1)+COLUMN(AF23)-29))</f>
        <v>0</v>
      </c>
      <c r="AG23" s="78">
        <f>+AC23-AD23-AE23-AF23</f>
        <v>104</v>
      </c>
    </row>
    <row r="24" spans="1:33">
      <c r="A24" s="9">
        <v>16</v>
      </c>
      <c r="B24" s="2">
        <v>24</v>
      </c>
      <c r="C24" s="10" t="s">
        <v>35</v>
      </c>
      <c r="D24" s="60" t="s">
        <v>22</v>
      </c>
      <c r="E24" s="9">
        <v>0</v>
      </c>
      <c r="F24">
        <v>0</v>
      </c>
      <c r="G24">
        <v>0</v>
      </c>
      <c r="H24" s="10">
        <v>0</v>
      </c>
      <c r="I24">
        <v>0</v>
      </c>
      <c r="J24">
        <v>0</v>
      </c>
      <c r="K24">
        <v>0</v>
      </c>
      <c r="L24" s="10">
        <v>0</v>
      </c>
      <c r="M24" s="9">
        <v>19</v>
      </c>
      <c r="N24">
        <v>26</v>
      </c>
      <c r="O24">
        <v>24</v>
      </c>
      <c r="P24" s="10">
        <v>27</v>
      </c>
      <c r="Q24" s="9">
        <v>0</v>
      </c>
      <c r="R24">
        <v>0</v>
      </c>
      <c r="S24">
        <v>0</v>
      </c>
      <c r="T24" s="10">
        <v>0</v>
      </c>
      <c r="U24" s="9">
        <v>0</v>
      </c>
      <c r="V24">
        <v>0</v>
      </c>
      <c r="W24">
        <v>0</v>
      </c>
      <c r="X24" s="10">
        <v>0</v>
      </c>
      <c r="Y24" s="9">
        <v>0</v>
      </c>
      <c r="Z24">
        <v>0</v>
      </c>
      <c r="AA24">
        <v>0</v>
      </c>
      <c r="AB24" s="10">
        <v>0</v>
      </c>
      <c r="AC24" s="9">
        <f>SUM(E24:AB24)</f>
        <v>96</v>
      </c>
      <c r="AD24" s="43">
        <f>IF(ISERROR(SMALL($E24:$AB24,COUNTIF($E24:$AB24,-1)+COLUMN(AD24)-29)),"",SMALL($E24:$AB24,COUNTIF($E24:$AB24,-1)+COLUMN(AD24)-29))</f>
        <v>0</v>
      </c>
      <c r="AE24" s="44">
        <f>IF(ISERROR(SMALL($E24:$AB24,COUNTIF($E24:$AB24,-1)+COLUMN(AE24)-29)),"",SMALL($E24:$AB24,COUNTIF($E24:$AB24,-1)+COLUMN(AE24)-29))</f>
        <v>0</v>
      </c>
      <c r="AF24" s="79">
        <f>IF(ISERROR(SMALL($E24:$AB24,COUNTIF($E24:$AB24,-1)+COLUMN(AF24)-29)),"",SMALL($E24:$AB24,COUNTIF($E24:$AB24,-1)+COLUMN(AF24)-29))</f>
        <v>0</v>
      </c>
      <c r="AG24" s="78">
        <f>+AC24-AD24-AE24-AF24</f>
        <v>96</v>
      </c>
    </row>
    <row r="25" spans="1:33">
      <c r="A25" s="9">
        <v>17</v>
      </c>
      <c r="B25" s="2">
        <v>87</v>
      </c>
      <c r="C25" s="10" t="s">
        <v>36</v>
      </c>
      <c r="D25" s="60"/>
      <c r="E25" s="9">
        <v>0</v>
      </c>
      <c r="F25">
        <v>0</v>
      </c>
      <c r="G25">
        <v>0</v>
      </c>
      <c r="H25" s="10">
        <v>0</v>
      </c>
      <c r="I25">
        <v>0</v>
      </c>
      <c r="J25">
        <v>0</v>
      </c>
      <c r="K25">
        <v>0</v>
      </c>
      <c r="L25" s="10">
        <v>0</v>
      </c>
      <c r="M25" s="9">
        <v>21</v>
      </c>
      <c r="N25">
        <v>25</v>
      </c>
      <c r="O25">
        <v>22</v>
      </c>
      <c r="P25" s="10">
        <v>23</v>
      </c>
      <c r="Q25" s="9">
        <v>0</v>
      </c>
      <c r="R25">
        <v>0</v>
      </c>
      <c r="S25">
        <v>0</v>
      </c>
      <c r="T25" s="10">
        <v>0</v>
      </c>
      <c r="U25" s="9">
        <v>0</v>
      </c>
      <c r="V25">
        <v>0</v>
      </c>
      <c r="W25">
        <v>0</v>
      </c>
      <c r="X25" s="10">
        <v>0</v>
      </c>
      <c r="Y25" s="9">
        <v>0</v>
      </c>
      <c r="Z25">
        <v>0</v>
      </c>
      <c r="AA25">
        <v>0</v>
      </c>
      <c r="AB25" s="10">
        <v>0</v>
      </c>
      <c r="AC25" s="9">
        <f>SUM(E25:AB25)</f>
        <v>91</v>
      </c>
      <c r="AD25" s="43">
        <f>IF(ISERROR(SMALL($E25:$AB25,COUNTIF($E25:$AB25,-1)+COLUMN(AD25)-29)),"",SMALL($E25:$AB25,COUNTIF($E25:$AB25,-1)+COLUMN(AD25)-29))</f>
        <v>0</v>
      </c>
      <c r="AE25" s="44">
        <f>IF(ISERROR(SMALL($E25:$AB25,COUNTIF($E25:$AB25,-1)+COLUMN(AE25)-29)),"",SMALL($E25:$AB25,COUNTIF($E25:$AB25,-1)+COLUMN(AE25)-29))</f>
        <v>0</v>
      </c>
      <c r="AF25" s="79">
        <f>IF(ISERROR(SMALL($E25:$AB25,COUNTIF($E25:$AB25,-1)+COLUMN(AF25)-29)),"",SMALL($E25:$AB25,COUNTIF($E25:$AB25,-1)+COLUMN(AF25)-29))</f>
        <v>0</v>
      </c>
      <c r="AG25" s="78">
        <f>+AC25-AD25-AE25-AF25</f>
        <v>91</v>
      </c>
    </row>
    <row r="26" spans="1:33">
      <c r="A26" s="9">
        <v>18</v>
      </c>
      <c r="B26" s="2">
        <v>6</v>
      </c>
      <c r="C26" s="10" t="s">
        <v>37</v>
      </c>
      <c r="D26" s="60" t="s">
        <v>22</v>
      </c>
      <c r="E26" s="9">
        <v>0</v>
      </c>
      <c r="F26">
        <v>0</v>
      </c>
      <c r="G26">
        <v>0</v>
      </c>
      <c r="H26" s="10">
        <v>0</v>
      </c>
      <c r="I26">
        <v>0</v>
      </c>
      <c r="J26">
        <v>0</v>
      </c>
      <c r="K26">
        <v>0</v>
      </c>
      <c r="L26" s="10">
        <v>0</v>
      </c>
      <c r="M26" s="9">
        <v>0</v>
      </c>
      <c r="N26">
        <v>0</v>
      </c>
      <c r="O26">
        <v>0</v>
      </c>
      <c r="P26" s="10">
        <v>0</v>
      </c>
      <c r="Q26" s="9">
        <v>0</v>
      </c>
      <c r="R26">
        <v>0</v>
      </c>
      <c r="S26">
        <v>0</v>
      </c>
      <c r="T26" s="10">
        <v>0</v>
      </c>
      <c r="U26" s="9">
        <v>23</v>
      </c>
      <c r="V26">
        <v>21</v>
      </c>
      <c r="W26">
        <v>21</v>
      </c>
      <c r="X26" s="10">
        <v>22</v>
      </c>
      <c r="Y26" s="9">
        <v>0</v>
      </c>
      <c r="Z26">
        <v>0</v>
      </c>
      <c r="AA26">
        <v>0</v>
      </c>
      <c r="AB26" s="10">
        <v>0</v>
      </c>
      <c r="AC26" s="9">
        <f>SUM(E26:AB26)</f>
        <v>87</v>
      </c>
      <c r="AD26" s="43">
        <f>IF(ISERROR(SMALL($E26:$AB26,COUNTIF($E26:$AB26,-1)+COLUMN(AD26)-29)),"",SMALL($E26:$AB26,COUNTIF($E26:$AB26,-1)+COLUMN(AD26)-29))</f>
        <v>0</v>
      </c>
      <c r="AE26" s="44">
        <f>IF(ISERROR(SMALL($E26:$AB26,COUNTIF($E26:$AB26,-1)+COLUMN(AE26)-29)),"",SMALL($E26:$AB26,COUNTIF($E26:$AB26,-1)+COLUMN(AE26)-29))</f>
        <v>0</v>
      </c>
      <c r="AF26" s="79">
        <f>IF(ISERROR(SMALL($E26:$AB26,COUNTIF($E26:$AB26,-1)+COLUMN(AF26)-29)),"",SMALL($E26:$AB26,COUNTIF($E26:$AB26,-1)+COLUMN(AF26)-29))</f>
        <v>0</v>
      </c>
      <c r="AG26" s="78">
        <f>+AC26-AD26-AE26-AF26</f>
        <v>87</v>
      </c>
    </row>
    <row r="27" spans="1:33">
      <c r="A27" s="9">
        <v>19</v>
      </c>
      <c r="B27" s="2">
        <v>2</v>
      </c>
      <c r="C27" s="10" t="s">
        <v>38</v>
      </c>
      <c r="D27" s="60" t="s">
        <v>22</v>
      </c>
      <c r="E27" s="9">
        <v>0</v>
      </c>
      <c r="F27">
        <v>0</v>
      </c>
      <c r="G27">
        <v>0</v>
      </c>
      <c r="H27" s="10">
        <v>0</v>
      </c>
      <c r="I27">
        <v>0</v>
      </c>
      <c r="J27">
        <v>0</v>
      </c>
      <c r="K27">
        <v>0</v>
      </c>
      <c r="L27" s="10">
        <v>0</v>
      </c>
      <c r="M27" s="9">
        <v>0</v>
      </c>
      <c r="N27">
        <v>0</v>
      </c>
      <c r="O27">
        <v>0</v>
      </c>
      <c r="P27" s="10">
        <v>0</v>
      </c>
      <c r="Q27" s="9">
        <v>0</v>
      </c>
      <c r="R27">
        <v>0</v>
      </c>
      <c r="S27">
        <v>0</v>
      </c>
      <c r="T27" s="10">
        <v>0</v>
      </c>
      <c r="U27" s="9">
        <v>22</v>
      </c>
      <c r="V27">
        <v>23</v>
      </c>
      <c r="W27">
        <v>22</v>
      </c>
      <c r="X27" s="10">
        <v>20</v>
      </c>
      <c r="Y27" s="9">
        <v>0</v>
      </c>
      <c r="Z27">
        <v>0</v>
      </c>
      <c r="AA27">
        <v>0</v>
      </c>
      <c r="AB27" s="10">
        <v>0</v>
      </c>
      <c r="AC27" s="9">
        <f>SUM(E27:AB27)</f>
        <v>87</v>
      </c>
      <c r="AD27" s="43">
        <f>IF(ISERROR(SMALL($E27:$AB27,COUNTIF($E27:$AB27,-1)+COLUMN(AD27)-29)),"",SMALL($E27:$AB27,COUNTIF($E27:$AB27,-1)+COLUMN(AD27)-29))</f>
        <v>0</v>
      </c>
      <c r="AE27" s="44">
        <f>IF(ISERROR(SMALL($E27:$AB27,COUNTIF($E27:$AB27,-1)+COLUMN(AE27)-29)),"",SMALL($E27:$AB27,COUNTIF($E27:$AB27,-1)+COLUMN(AE27)-29))</f>
        <v>0</v>
      </c>
      <c r="AF27" s="79">
        <f>IF(ISERROR(SMALL($E27:$AB27,COUNTIF($E27:$AB27,-1)+COLUMN(AF27)-29)),"",SMALL($E27:$AB27,COUNTIF($E27:$AB27,-1)+COLUMN(AF27)-29))</f>
        <v>0</v>
      </c>
      <c r="AG27" s="78">
        <f>+AC27-AD27-AE27-AF27</f>
        <v>87</v>
      </c>
    </row>
    <row r="28" spans="1:33">
      <c r="A28" s="9">
        <v>20</v>
      </c>
      <c r="B28" s="2">
        <v>61</v>
      </c>
      <c r="C28" s="10" t="s">
        <v>39</v>
      </c>
      <c r="D28" s="60" t="s">
        <v>22</v>
      </c>
      <c r="E28" s="9">
        <v>0</v>
      </c>
      <c r="F28">
        <v>0</v>
      </c>
      <c r="G28">
        <v>0</v>
      </c>
      <c r="H28" s="10">
        <v>0</v>
      </c>
      <c r="I28">
        <v>0</v>
      </c>
      <c r="J28">
        <v>0</v>
      </c>
      <c r="K28">
        <v>0</v>
      </c>
      <c r="L28" s="10">
        <v>0</v>
      </c>
      <c r="M28" s="9">
        <v>0</v>
      </c>
      <c r="N28">
        <v>0</v>
      </c>
      <c r="O28">
        <v>0</v>
      </c>
      <c r="P28" s="10">
        <v>0</v>
      </c>
      <c r="Q28" s="9">
        <v>0</v>
      </c>
      <c r="R28">
        <v>0</v>
      </c>
      <c r="S28">
        <v>0</v>
      </c>
      <c r="T28" s="10">
        <v>0</v>
      </c>
      <c r="U28" s="9">
        <v>21</v>
      </c>
      <c r="V28">
        <v>20</v>
      </c>
      <c r="W28">
        <v>20</v>
      </c>
      <c r="X28" s="10">
        <v>21</v>
      </c>
      <c r="Y28" s="9">
        <v>0</v>
      </c>
      <c r="Z28">
        <v>0</v>
      </c>
      <c r="AA28">
        <v>0</v>
      </c>
      <c r="AB28" s="10">
        <v>0</v>
      </c>
      <c r="AC28" s="9">
        <f>SUM(E28:AB28)</f>
        <v>82</v>
      </c>
      <c r="AD28" s="43">
        <f>IF(ISERROR(SMALL($E28:$AB28,COUNTIF($E28:$AB28,-1)+COLUMN(AD28)-29)),"",SMALL($E28:$AB28,COUNTIF($E28:$AB28,-1)+COLUMN(AD28)-29))</f>
        <v>0</v>
      </c>
      <c r="AE28" s="44">
        <f>IF(ISERROR(SMALL($E28:$AB28,COUNTIF($E28:$AB28,-1)+COLUMN(AE28)-29)),"",SMALL($E28:$AB28,COUNTIF($E28:$AB28,-1)+COLUMN(AE28)-29))</f>
        <v>0</v>
      </c>
      <c r="AF28" s="79">
        <f>IF(ISERROR(SMALL($E28:$AB28,COUNTIF($E28:$AB28,-1)+COLUMN(AF28)-29)),"",SMALL($E28:$AB28,COUNTIF($E28:$AB28,-1)+COLUMN(AF28)-29))</f>
        <v>0</v>
      </c>
      <c r="AG28" s="78">
        <f>+AC28-AD28-AE28-AF28</f>
        <v>82</v>
      </c>
    </row>
    <row r="29" spans="1:33">
      <c r="A29" s="9">
        <v>21</v>
      </c>
      <c r="B29" s="2"/>
      <c r="C29" s="10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9">
        <v>22</v>
      </c>
      <c r="B30" s="2"/>
      <c r="C30" s="10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9">
        <v>23</v>
      </c>
      <c r="B31" s="2"/>
      <c r="C31" s="10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9">
        <v>24</v>
      </c>
      <c r="B32" s="2"/>
      <c r="C32" s="10"/>
      <c r="D32" s="9"/>
      <c r="E32" s="9"/>
      <c r="H32" s="10"/>
      <c r="L32" s="10"/>
      <c r="P32" s="10"/>
      <c r="T32" s="10"/>
      <c r="X32" s="10"/>
      <c r="AB32" s="10"/>
      <c r="AC32" s="9"/>
      <c r="AD32" s="9"/>
      <c r="AF32" s="10"/>
      <c r="AG32" s="10"/>
    </row>
    <row r="33" spans="1:33">
      <c r="A33" s="9">
        <v>25</v>
      </c>
      <c r="B33" s="2"/>
      <c r="C33" s="10"/>
      <c r="D33" s="9"/>
      <c r="E33" s="9"/>
      <c r="H33" s="10"/>
      <c r="L33" s="10"/>
      <c r="P33" s="10"/>
      <c r="T33" s="10"/>
      <c r="X33" s="10"/>
      <c r="AB33" s="10"/>
      <c r="AC33" s="9"/>
      <c r="AD33" s="9"/>
      <c r="AF33" s="10"/>
      <c r="AG33" s="10"/>
    </row>
    <row r="34" spans="1:33" ht="15.75" thickBot="1">
      <c r="A34" s="11"/>
      <c r="B34" s="5"/>
      <c r="C34" s="13"/>
      <c r="D34" s="61"/>
      <c r="E34" s="11"/>
      <c r="F34" s="12"/>
      <c r="G34" s="12"/>
      <c r="H34" s="13"/>
      <c r="I34" s="12"/>
      <c r="J34" s="12"/>
      <c r="K34" s="12"/>
      <c r="L34" s="13"/>
      <c r="M34" s="11"/>
      <c r="N34" s="12"/>
      <c r="O34" s="12"/>
      <c r="P34" s="13"/>
      <c r="Q34" s="11"/>
      <c r="R34" s="12"/>
      <c r="S34" s="12"/>
      <c r="T34" s="13"/>
      <c r="U34" s="11"/>
      <c r="V34" s="12"/>
      <c r="W34" s="12"/>
      <c r="X34" s="13"/>
      <c r="Y34" s="11"/>
      <c r="Z34" s="12"/>
      <c r="AA34" s="12"/>
      <c r="AB34" s="13"/>
      <c r="AC34" s="11"/>
      <c r="AD34" s="25"/>
      <c r="AE34" s="26"/>
      <c r="AF34" s="27"/>
      <c r="AG34" s="13"/>
    </row>
    <row r="35" spans="1:33">
      <c r="D35" s="42"/>
      <c r="E35">
        <f>SUM(E9:E34)</f>
        <v>281</v>
      </c>
      <c r="F35">
        <f t="shared" ref="F35:AB35" si="0">SUM(F9:F34)</f>
        <v>280</v>
      </c>
      <c r="G35">
        <f t="shared" si="0"/>
        <v>280</v>
      </c>
      <c r="H35">
        <f t="shared" si="0"/>
        <v>280</v>
      </c>
      <c r="I35">
        <f t="shared" si="0"/>
        <v>258</v>
      </c>
      <c r="J35">
        <f t="shared" si="0"/>
        <v>257</v>
      </c>
      <c r="K35">
        <f t="shared" si="0"/>
        <v>257</v>
      </c>
      <c r="L35">
        <f t="shared" si="0"/>
        <v>208</v>
      </c>
      <c r="M35">
        <f t="shared" si="0"/>
        <v>363</v>
      </c>
      <c r="N35">
        <f t="shared" si="0"/>
        <v>362</v>
      </c>
      <c r="O35">
        <f t="shared" si="0"/>
        <v>362</v>
      </c>
      <c r="P35">
        <f t="shared" si="0"/>
        <v>343</v>
      </c>
      <c r="Q35">
        <f t="shared" si="0"/>
        <v>324</v>
      </c>
      <c r="R35">
        <f t="shared" si="0"/>
        <v>323</v>
      </c>
      <c r="S35">
        <f t="shared" si="0"/>
        <v>323</v>
      </c>
      <c r="T35">
        <f t="shared" si="0"/>
        <v>323</v>
      </c>
      <c r="U35">
        <f t="shared" si="0"/>
        <v>344</v>
      </c>
      <c r="V35">
        <f t="shared" si="0"/>
        <v>343</v>
      </c>
      <c r="W35">
        <f t="shared" si="0"/>
        <v>343</v>
      </c>
      <c r="X35">
        <f t="shared" si="0"/>
        <v>343</v>
      </c>
      <c r="Y35">
        <f t="shared" si="0"/>
        <v>258</v>
      </c>
      <c r="Z35">
        <f t="shared" si="0"/>
        <v>257</v>
      </c>
      <c r="AA35">
        <f t="shared" si="0"/>
        <v>257</v>
      </c>
      <c r="AB35">
        <f t="shared" si="0"/>
        <v>257</v>
      </c>
      <c r="AD35" s="24"/>
      <c r="AE35" s="24"/>
      <c r="AF35" s="24"/>
    </row>
    <row r="37" spans="1:33">
      <c r="A37" s="41"/>
      <c r="B37" t="s">
        <v>40</v>
      </c>
    </row>
    <row r="38" spans="1:33">
      <c r="A38" s="15"/>
      <c r="B38" t="s">
        <v>41</v>
      </c>
    </row>
    <row r="39" spans="1:33">
      <c r="A39" s="33"/>
      <c r="B39" t="s">
        <v>42</v>
      </c>
    </row>
    <row r="40" spans="1:33">
      <c r="A40" s="36"/>
      <c r="B40" t="s">
        <v>43</v>
      </c>
    </row>
    <row r="42" spans="1:33">
      <c r="A42" s="38" t="s">
        <v>19</v>
      </c>
      <c r="B42" t="s">
        <v>44</v>
      </c>
    </row>
    <row r="43" spans="1:33" ht="15.75" thickBot="1"/>
    <row r="44" spans="1:33">
      <c r="A44" s="28" t="s">
        <v>45</v>
      </c>
    </row>
    <row r="45" spans="1:33" ht="15.75" thickBot="1">
      <c r="A45" s="29" t="s">
        <v>46</v>
      </c>
      <c r="B45" t="s">
        <v>47</v>
      </c>
    </row>
  </sheetData>
  <sortState xmlns:xlrd2="http://schemas.microsoft.com/office/spreadsheetml/2017/richdata2" ref="B9:AG28">
    <sortCondition descending="1" ref="AG9:AG28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9:AB9">
    <cfRule type="top10" dxfId="2028" priority="43" bottom="1" rank="3"/>
    <cfRule type="top10" dxfId="2027" priority="81" bottom="1" rank="1"/>
    <cfRule type="top10" dxfId="2026" priority="82" bottom="1" rank="1"/>
    <cfRule type="top10" dxfId="2025" priority="118" bottom="1" rank="2"/>
    <cfRule type="top10" dxfId="2024" priority="121" bottom="1" rank="2"/>
    <cfRule type="top10" dxfId="2023" priority="156" bottom="1" rank="3"/>
  </conditionalFormatting>
  <conditionalFormatting sqref="E11:AB11">
    <cfRule type="top10" dxfId="2022" priority="42" bottom="1" rank="3"/>
    <cfRule type="top10" dxfId="2021" priority="80" bottom="1" rank="1"/>
    <cfRule type="top10" dxfId="2020" priority="120" bottom="1" rank="2"/>
    <cfRule type="top10" dxfId="2019" priority="155" bottom="1" rank="3"/>
  </conditionalFormatting>
  <conditionalFormatting sqref="E16:AB16">
    <cfRule type="top10" dxfId="2018" priority="41" bottom="1" rank="3"/>
    <cfRule type="top10" dxfId="2017" priority="79" bottom="1" rank="1"/>
    <cfRule type="top10" dxfId="2016" priority="119" bottom="1" rank="2"/>
    <cfRule type="top10" dxfId="2015" priority="154" bottom="1" rank="3"/>
  </conditionalFormatting>
  <conditionalFormatting sqref="E10:AB10">
    <cfRule type="top10" dxfId="2014" priority="40" bottom="1" rank="3"/>
    <cfRule type="top10" dxfId="2013" priority="78" bottom="1" rank="1"/>
    <cfRule type="top10" dxfId="2012" priority="117" bottom="1" rank="2"/>
    <cfRule type="top10" dxfId="2011" priority="153" bottom="1" rank="3"/>
  </conditionalFormatting>
  <conditionalFormatting sqref="E18:AB18">
    <cfRule type="top10" dxfId="2010" priority="38" bottom="1" rank="3"/>
    <cfRule type="top10" dxfId="2009" priority="76" bottom="1" rank="1"/>
    <cfRule type="top10" dxfId="2008" priority="115" bottom="1" rank="2"/>
    <cfRule type="top10" dxfId="2007" priority="151" bottom="1" rank="3"/>
  </conditionalFormatting>
  <conditionalFormatting sqref="E12:AB12">
    <cfRule type="top10" dxfId="2006" priority="37" bottom="1" rank="3"/>
    <cfRule type="top10" dxfId="2005" priority="75" bottom="1" rank="1"/>
    <cfRule type="top10" dxfId="2004" priority="111" bottom="1" rank="2"/>
    <cfRule type="top10" dxfId="2003" priority="112" bottom="1" rank="3"/>
    <cfRule type="top10" dxfId="2002" priority="113" bottom="1" rank="2"/>
    <cfRule type="top10" dxfId="2001" priority="114" bottom="1" rank="2"/>
    <cfRule type="top10" dxfId="2000" priority="150" bottom="1" rank="3"/>
  </conditionalFormatting>
  <conditionalFormatting sqref="E19:H19 M19:AB19">
    <cfRule type="top10" dxfId="1999" priority="36" bottom="1" rank="3"/>
    <cfRule type="top10" dxfId="1998" priority="44" bottom="1" rank="1"/>
    <cfRule type="top10" dxfId="1997" priority="45" bottom="1" rank="2"/>
    <cfRule type="top10" dxfId="1996" priority="46" bottom="1" rank="3"/>
    <cfRule type="top10" dxfId="1995" priority="74" bottom="1" rank="1"/>
    <cfRule type="top10" dxfId="1994" priority="110" bottom="1" rank="2"/>
    <cfRule type="top10" dxfId="1993" priority="149" percent="1" bottom="1" rank="3"/>
  </conditionalFormatting>
  <conditionalFormatting sqref="E20:AB20">
    <cfRule type="top10" dxfId="1992" priority="35" bottom="1" rank="3"/>
    <cfRule type="top10" dxfId="1991" priority="73" bottom="1" rank="1"/>
    <cfRule type="top10" dxfId="1990" priority="109" bottom="1" rank="2"/>
    <cfRule type="top10" dxfId="1989" priority="148" bottom="1" rank="3"/>
  </conditionalFormatting>
  <conditionalFormatting sqref="E23:AB23">
    <cfRule type="top10" dxfId="1988" priority="34" bottom="1" rank="3"/>
    <cfRule type="top10" dxfId="1987" priority="72" bottom="1" rank="1"/>
    <cfRule type="top10" dxfId="1986" priority="108" bottom="1" rank="2"/>
    <cfRule type="top10" dxfId="1985" priority="147" bottom="1" rank="3"/>
  </conditionalFormatting>
  <conditionalFormatting sqref="E14:AB14">
    <cfRule type="top10" dxfId="1984" priority="33" bottom="1" rank="3"/>
    <cfRule type="top10" dxfId="1983" priority="71" bottom="1" rank="1"/>
    <cfRule type="top10" dxfId="1982" priority="107" bottom="1" rank="2"/>
    <cfRule type="top10" dxfId="1981" priority="146" bottom="1" rank="3"/>
  </conditionalFormatting>
  <conditionalFormatting sqref="E17:AB17">
    <cfRule type="top10" dxfId="1980" priority="32" bottom="1" rank="3"/>
    <cfRule type="top10" dxfId="1979" priority="70" bottom="1" rank="1"/>
    <cfRule type="top10" dxfId="1978" priority="106" bottom="1" rank="2"/>
    <cfRule type="top10" dxfId="1977" priority="145" bottom="1" rank="3"/>
  </conditionalFormatting>
  <conditionalFormatting sqref="E13:AB13">
    <cfRule type="top10" dxfId="1976" priority="30" bottom="1" rank="3"/>
    <cfRule type="top10" dxfId="1975" priority="68" bottom="1" rank="1"/>
    <cfRule type="top10" dxfId="1974" priority="143" bottom="1" rank="3"/>
  </conditionalFormatting>
  <conditionalFormatting sqref="E21:AB21">
    <cfRule type="top10" dxfId="1973" priority="28" bottom="1" rank="3"/>
    <cfRule type="top10" dxfId="1972" priority="66" bottom="1" rank="1"/>
    <cfRule type="top10" dxfId="1971" priority="102" bottom="1" rank="2"/>
    <cfRule type="top10" dxfId="1970" priority="141" bottom="1" rank="3"/>
  </conditionalFormatting>
  <conditionalFormatting sqref="E26:M26 O26:Q26 S26:T26 Y26:AB26">
    <cfRule type="top10" dxfId="1969" priority="24" bottom="1" rank="3"/>
    <cfRule type="top10" dxfId="1968" priority="62" bottom="1" rank="1"/>
    <cfRule type="top10" dxfId="1967" priority="98" bottom="1" rank="2"/>
    <cfRule type="top10" dxfId="1966" priority="137" bottom="1" rank="3"/>
  </conditionalFormatting>
  <conditionalFormatting sqref="E25:M25 O25:Q25 S25:U25 W25:AB25">
    <cfRule type="top10" dxfId="1965" priority="23" bottom="1" rank="3"/>
    <cfRule type="top10" dxfId="1964" priority="61" bottom="1" rank="1"/>
    <cfRule type="top10" dxfId="1963" priority="97" bottom="1" rank="2"/>
    <cfRule type="top10" dxfId="1962" priority="136" bottom="1" rank="3"/>
  </conditionalFormatting>
  <conditionalFormatting sqref="E30:M30 O30:Q30 S30:T30 Y30:AB30">
    <cfRule type="top10" dxfId="1961" priority="22" bottom="1" rank="3"/>
    <cfRule type="top10" dxfId="1960" priority="60" bottom="1" rank="1"/>
    <cfRule type="top10" dxfId="1959" priority="96" bottom="1" rank="2"/>
    <cfRule type="top10" dxfId="1958" priority="135" bottom="1" rank="3"/>
  </conditionalFormatting>
  <conditionalFormatting sqref="E27:M27 O27:Q27 S27:U27 W27:AB27">
    <cfRule type="top10" dxfId="1957" priority="21" bottom="1" rank="3"/>
    <cfRule type="top10" dxfId="1956" priority="59" bottom="1" rank="1"/>
    <cfRule type="top10" dxfId="1955" priority="95" bottom="1" rank="2"/>
    <cfRule type="top10" dxfId="1954" priority="134" bottom="1" rank="3"/>
  </conditionalFormatting>
  <conditionalFormatting sqref="E28:M28 O28:Q28 S28:T28 Y28:AB28">
    <cfRule type="top10" dxfId="1953" priority="20" bottom="1" rank="3"/>
    <cfRule type="top10" dxfId="1952" priority="58" bottom="1" rank="1"/>
    <cfRule type="top10" dxfId="1951" priority="94" bottom="1" rank="2"/>
    <cfRule type="top10" dxfId="1950" priority="133" bottom="1" rank="3"/>
  </conditionalFormatting>
  <conditionalFormatting sqref="E29:M29 O29:Q29 S29:U29 W29:AB29">
    <cfRule type="top10" dxfId="1949" priority="19" bottom="1" rank="3"/>
    <cfRule type="top10" dxfId="1948" priority="57" bottom="1" rank="1"/>
    <cfRule type="top10" dxfId="1947" priority="93" bottom="1" rank="2"/>
    <cfRule type="top10" dxfId="1946" priority="132" bottom="1" rank="3"/>
  </conditionalFormatting>
  <conditionalFormatting sqref="E31:M31 O31:Q31 S31:U31 W31:AB31">
    <cfRule type="top10" dxfId="1945" priority="18" bottom="1" rank="3"/>
    <cfRule type="top10" dxfId="1944" priority="56" bottom="1" rank="1"/>
    <cfRule type="top10" dxfId="1943" priority="92" bottom="1" rank="2"/>
    <cfRule type="top10" dxfId="1942" priority="131" bottom="1" rank="3"/>
  </conditionalFormatting>
  <conditionalFormatting sqref="E13:T13">
    <cfRule type="top10" dxfId="1941" priority="104" bottom="1" rank="2"/>
  </conditionalFormatting>
  <conditionalFormatting sqref="I19:L19 E15:AB15">
    <cfRule type="top10" dxfId="1940" priority="5" bottom="1" rank="3"/>
    <cfRule type="top10" dxfId="1939" priority="6" bottom="1" rank="1"/>
    <cfRule type="top10" dxfId="1938" priority="7" bottom="1" rank="2"/>
    <cfRule type="top10" dxfId="1937" priority="8" bottom="1" rank="3"/>
  </conditionalFormatting>
  <conditionalFormatting sqref="U30:X30 U26:X26 U28:X28">
    <cfRule type="top10" dxfId="1936" priority="1" bottom="1" rank="3"/>
    <cfRule type="top10" dxfId="1935" priority="2" bottom="1" rank="1"/>
    <cfRule type="top10" dxfId="1934" priority="3" bottom="1" rank="2"/>
    <cfRule type="top10" dxfId="1933" priority="4" bottom="1" rank="3"/>
  </conditionalFormatting>
  <conditionalFormatting sqref="V29 E24:Q24 S24:AB24 V25 N25:N31 V31 V27">
    <cfRule type="top10" dxfId="1932" priority="4399" bottom="1" rank="3"/>
    <cfRule type="top10" dxfId="1931" priority="4400" bottom="1" rank="1"/>
    <cfRule type="top10" dxfId="1930" priority="4401" bottom="1" rank="2"/>
    <cfRule type="top10" dxfId="1929" priority="4402" bottom="1" rank="3"/>
  </conditionalFormatting>
  <conditionalFormatting sqref="E22:AB22 R24:R31">
    <cfRule type="top10" dxfId="1928" priority="4427" bottom="1" rank="3"/>
    <cfRule type="top10" dxfId="1927" priority="4428" bottom="1" rank="1"/>
    <cfRule type="top10" dxfId="1926" priority="4429" bottom="1" rank="2"/>
    <cfRule type="top10" dxfId="1925" priority="4430" bottom="1" rank="3"/>
  </conditionalFormatting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48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+'Cadet 160cc'!A1</f>
        <v>NXT GP DUTCH OPEN 2022</v>
      </c>
    </row>
    <row r="3" spans="1:33">
      <c r="A3" s="4" t="s">
        <v>119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5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24</v>
      </c>
      <c r="C9" s="100" t="s">
        <v>120</v>
      </c>
      <c r="D9" s="60"/>
      <c r="E9" s="9">
        <v>32</v>
      </c>
      <c r="F9" s="36">
        <v>31</v>
      </c>
      <c r="G9" s="36">
        <v>33</v>
      </c>
      <c r="H9" s="10">
        <v>35</v>
      </c>
      <c r="I9">
        <v>32</v>
      </c>
      <c r="J9">
        <v>30</v>
      </c>
      <c r="K9">
        <v>30</v>
      </c>
      <c r="L9" s="10">
        <v>30</v>
      </c>
      <c r="M9" s="14">
        <f>1+35+1</f>
        <v>37</v>
      </c>
      <c r="N9" s="36">
        <f>35+1</f>
        <v>36</v>
      </c>
      <c r="O9">
        <v>35</v>
      </c>
      <c r="P9" s="10">
        <v>32</v>
      </c>
      <c r="Q9" s="35">
        <f>35+1</f>
        <v>36</v>
      </c>
      <c r="R9" s="36">
        <f>35+1</f>
        <v>36</v>
      </c>
      <c r="S9">
        <v>32</v>
      </c>
      <c r="T9" s="37">
        <f>35+1</f>
        <v>36</v>
      </c>
      <c r="U9" s="14">
        <f>1+35+1</f>
        <v>37</v>
      </c>
      <c r="V9">
        <v>35</v>
      </c>
      <c r="W9">
        <v>35</v>
      </c>
      <c r="X9" s="37">
        <f>35+1</f>
        <v>36</v>
      </c>
      <c r="Y9" s="35">
        <f>35+1</f>
        <v>36</v>
      </c>
      <c r="Z9" s="36">
        <f>32+1</f>
        <v>33</v>
      </c>
      <c r="AA9">
        <v>30</v>
      </c>
      <c r="AB9" s="10">
        <v>35</v>
      </c>
      <c r="AC9" s="9">
        <f>SUM(E9:AB9)</f>
        <v>810</v>
      </c>
      <c r="AD9" s="43">
        <f>IF(ISERROR(SMALL($E9:$AB9,COUNTIF($E9:$AB9,-1)+COLUMN(AD9)-29)),"",SMALL($E9:$AB9,COUNTIF($E9:$AB9,-1)+COLUMN(AD9)-29))</f>
        <v>30</v>
      </c>
      <c r="AE9" s="44">
        <f>IF(ISERROR(SMALL($E9:$AB9,COUNTIF($E9:$AB9,-1)+COLUMN(AE9)-29)),"",SMALL($E9:$AB9,COUNTIF($E9:$AB9,-1)+COLUMN(AE9)-29))</f>
        <v>30</v>
      </c>
      <c r="AF9" s="79">
        <f>IF(ISERROR(SMALL($E9:$AB9,COUNTIF($E9:$AB9,-1)+COLUMN(AF9)-29)),"",SMALL($E9:$AB9,COUNTIF($E9:$AB9,-1)+COLUMN(AF9)-29))</f>
        <v>30</v>
      </c>
      <c r="AG9" s="78">
        <f>+AC9-AD9-AE9-AF9</f>
        <v>720</v>
      </c>
    </row>
    <row r="10" spans="1:33">
      <c r="A10" s="2">
        <v>2</v>
      </c>
      <c r="B10" s="2">
        <v>15</v>
      </c>
      <c r="C10" s="2" t="s">
        <v>121</v>
      </c>
      <c r="D10" s="60"/>
      <c r="E10" s="9">
        <v>30</v>
      </c>
      <c r="F10">
        <v>32</v>
      </c>
      <c r="G10">
        <v>30</v>
      </c>
      <c r="H10" s="10">
        <v>30</v>
      </c>
      <c r="I10" s="36">
        <v>36</v>
      </c>
      <c r="J10">
        <v>35</v>
      </c>
      <c r="K10">
        <v>35</v>
      </c>
      <c r="L10" s="10">
        <v>32</v>
      </c>
      <c r="M10" s="9">
        <v>32</v>
      </c>
      <c r="N10">
        <v>32</v>
      </c>
      <c r="O10" s="36">
        <f>32+1</f>
        <v>33</v>
      </c>
      <c r="P10" s="10">
        <v>30</v>
      </c>
      <c r="Q10" s="34">
        <f>1+30</f>
        <v>31</v>
      </c>
      <c r="R10">
        <v>32</v>
      </c>
      <c r="S10" s="36">
        <f>35+1</f>
        <v>36</v>
      </c>
      <c r="T10" s="10">
        <v>32</v>
      </c>
      <c r="U10" s="9">
        <v>32</v>
      </c>
      <c r="V10" s="36">
        <f>32+1</f>
        <v>33</v>
      </c>
      <c r="W10">
        <v>26</v>
      </c>
      <c r="X10" s="10">
        <v>26</v>
      </c>
      <c r="Y10" s="34">
        <f>1+32</f>
        <v>33</v>
      </c>
      <c r="Z10">
        <v>35</v>
      </c>
      <c r="AA10" s="36">
        <f>35+1</f>
        <v>36</v>
      </c>
      <c r="AB10" s="37">
        <f>32+1</f>
        <v>33</v>
      </c>
      <c r="AC10" s="9">
        <f>SUM(E10:AB10)</f>
        <v>772</v>
      </c>
      <c r="AD10" s="43">
        <f>IF(ISERROR(SMALL($E10:$AB10,COUNTIF($E10:$AB10,-1)+COLUMN(AD10)-29)),"",SMALL($E10:$AB10,COUNTIF($E10:$AB10,-1)+COLUMN(AD10)-29))</f>
        <v>26</v>
      </c>
      <c r="AE10" s="44">
        <f>IF(ISERROR(SMALL($E10:$AB10,COUNTIF($E10:$AB10,-1)+COLUMN(AE10)-29)),"",SMALL($E10:$AB10,COUNTIF($E10:$AB10,-1)+COLUMN(AE10)-29))</f>
        <v>26</v>
      </c>
      <c r="AF10" s="79">
        <f>IF(ISERROR(SMALL($E10:$AB10,COUNTIF($E10:$AB10,-1)+COLUMN(AF10)-29)),"",SMALL($E10:$AB10,COUNTIF($E10:$AB10,-1)+COLUMN(AF10)-29))</f>
        <v>30</v>
      </c>
      <c r="AG10" s="78">
        <f>+AC10-AD10-AE10-AF10</f>
        <v>690</v>
      </c>
    </row>
    <row r="11" spans="1:33">
      <c r="A11" s="2">
        <v>3</v>
      </c>
      <c r="B11" s="2">
        <v>5</v>
      </c>
      <c r="C11" s="2" t="s">
        <v>122</v>
      </c>
      <c r="D11" s="60"/>
      <c r="E11" s="48">
        <v>37</v>
      </c>
      <c r="F11">
        <v>35</v>
      </c>
      <c r="G11">
        <v>35</v>
      </c>
      <c r="H11" s="37">
        <v>33</v>
      </c>
      <c r="I11" s="33">
        <v>31</v>
      </c>
      <c r="J11" s="36">
        <v>33</v>
      </c>
      <c r="K11" s="36">
        <v>33</v>
      </c>
      <c r="L11" s="37">
        <v>36</v>
      </c>
      <c r="M11" s="9">
        <v>30</v>
      </c>
      <c r="N11">
        <v>30</v>
      </c>
      <c r="O11">
        <v>30</v>
      </c>
      <c r="P11" s="37">
        <f>35+1</f>
        <v>36</v>
      </c>
      <c r="Q11" s="9">
        <v>32</v>
      </c>
      <c r="R11">
        <v>30</v>
      </c>
      <c r="S11">
        <v>30</v>
      </c>
      <c r="T11" s="10">
        <v>29</v>
      </c>
      <c r="U11" s="9">
        <v>29</v>
      </c>
      <c r="V11">
        <v>26</v>
      </c>
      <c r="W11">
        <v>28</v>
      </c>
      <c r="X11" s="10">
        <v>29</v>
      </c>
      <c r="Y11" s="9">
        <v>0</v>
      </c>
      <c r="Z11">
        <v>0</v>
      </c>
      <c r="AA11">
        <v>0</v>
      </c>
      <c r="AB11" s="10">
        <v>0</v>
      </c>
      <c r="AC11" s="9">
        <f>SUM(E11:AB11)</f>
        <v>632</v>
      </c>
      <c r="AD11" s="43">
        <f>IF(ISERROR(SMALL($E11:$AB11,COUNTIF($E11:$AB11,-1)+COLUMN(AD11)-29)),"",SMALL($E11:$AB11,COUNTIF($E11:$AB11,-1)+COLUMN(AD11)-29))</f>
        <v>0</v>
      </c>
      <c r="AE11" s="44">
        <f>IF(ISERROR(SMALL($E11:$AB11,COUNTIF($E11:$AB11,-1)+COLUMN(AE11)-29)),"",SMALL($E11:$AB11,COUNTIF($E11:$AB11,-1)+COLUMN(AE11)-29))</f>
        <v>0</v>
      </c>
      <c r="AF11" s="79">
        <f>IF(ISERROR(SMALL($E11:$AB11,COUNTIF($E11:$AB11,-1)+COLUMN(AF11)-29)),"",SMALL($E11:$AB11,COUNTIF($E11:$AB11,-1)+COLUMN(AF11)-29))</f>
        <v>0</v>
      </c>
      <c r="AG11" s="78">
        <f>+AC11-AD11-AE11-AF11</f>
        <v>632</v>
      </c>
    </row>
    <row r="12" spans="1:33">
      <c r="A12" s="2">
        <v>4</v>
      </c>
      <c r="B12" s="2">
        <v>33</v>
      </c>
      <c r="C12" s="2" t="s">
        <v>123</v>
      </c>
      <c r="D12" s="60"/>
      <c r="E12" s="9">
        <v>0</v>
      </c>
      <c r="F12">
        <v>0</v>
      </c>
      <c r="G12">
        <v>0</v>
      </c>
      <c r="H12" s="10">
        <v>0</v>
      </c>
      <c r="I12">
        <v>0</v>
      </c>
      <c r="J12">
        <v>0</v>
      </c>
      <c r="K12">
        <v>0</v>
      </c>
      <c r="L12" s="10">
        <v>0</v>
      </c>
      <c r="M12" s="9">
        <v>29</v>
      </c>
      <c r="N12">
        <v>29</v>
      </c>
      <c r="O12">
        <v>29</v>
      </c>
      <c r="P12" s="10">
        <v>29</v>
      </c>
      <c r="Q12" s="9">
        <v>0</v>
      </c>
      <c r="R12">
        <v>0</v>
      </c>
      <c r="S12">
        <v>0</v>
      </c>
      <c r="T12" s="10">
        <v>0</v>
      </c>
      <c r="U12" s="9">
        <v>28</v>
      </c>
      <c r="V12">
        <v>27</v>
      </c>
      <c r="W12">
        <v>27</v>
      </c>
      <c r="X12" s="10">
        <v>28</v>
      </c>
      <c r="Y12" s="9">
        <v>30</v>
      </c>
      <c r="Z12">
        <v>30</v>
      </c>
      <c r="AA12">
        <v>32</v>
      </c>
      <c r="AB12" s="10">
        <v>30</v>
      </c>
      <c r="AC12" s="9">
        <f>SUM(E12:AB12)</f>
        <v>348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348</v>
      </c>
    </row>
    <row r="13" spans="1:33">
      <c r="A13" s="2">
        <v>5</v>
      </c>
      <c r="B13" s="2">
        <v>12</v>
      </c>
      <c r="C13" s="2" t="s">
        <v>124</v>
      </c>
      <c r="D13" s="60"/>
      <c r="E13" s="9">
        <v>0</v>
      </c>
      <c r="F13">
        <v>0</v>
      </c>
      <c r="G13">
        <v>0</v>
      </c>
      <c r="H13" s="10">
        <v>0</v>
      </c>
      <c r="I13">
        <v>0</v>
      </c>
      <c r="J13">
        <v>0</v>
      </c>
      <c r="K13">
        <v>0</v>
      </c>
      <c r="L13" s="10">
        <v>0</v>
      </c>
      <c r="M13" s="9">
        <v>0</v>
      </c>
      <c r="N13">
        <v>0</v>
      </c>
      <c r="O13">
        <v>0</v>
      </c>
      <c r="P13" s="10">
        <v>0</v>
      </c>
      <c r="Q13" s="9">
        <v>29</v>
      </c>
      <c r="R13">
        <v>29</v>
      </c>
      <c r="S13">
        <v>29</v>
      </c>
      <c r="T13" s="10">
        <v>30</v>
      </c>
      <c r="U13" s="9">
        <v>30</v>
      </c>
      <c r="V13">
        <v>28</v>
      </c>
      <c r="W13">
        <v>30</v>
      </c>
      <c r="X13" s="10">
        <v>30</v>
      </c>
      <c r="Y13" s="9">
        <v>0</v>
      </c>
      <c r="Z13">
        <v>0</v>
      </c>
      <c r="AA13">
        <v>0</v>
      </c>
      <c r="AB13" s="10">
        <v>0</v>
      </c>
      <c r="AC13" s="9">
        <f>SUM(E13:AB13)</f>
        <v>235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0</v>
      </c>
      <c r="AG13" s="78">
        <f>+AC13-AD13-AE13-AF13</f>
        <v>235</v>
      </c>
    </row>
    <row r="14" spans="1:33">
      <c r="A14" s="2">
        <v>6</v>
      </c>
      <c r="B14" s="2">
        <v>34</v>
      </c>
      <c r="C14" s="2" t="s">
        <v>125</v>
      </c>
      <c r="D14" s="60"/>
      <c r="E14" s="9">
        <v>0</v>
      </c>
      <c r="F14">
        <v>0</v>
      </c>
      <c r="G14">
        <v>0</v>
      </c>
      <c r="H14" s="10">
        <v>0</v>
      </c>
      <c r="I14">
        <v>29</v>
      </c>
      <c r="J14">
        <v>29</v>
      </c>
      <c r="K14">
        <v>29</v>
      </c>
      <c r="L14" s="10">
        <v>29</v>
      </c>
      <c r="M14" s="9">
        <v>0</v>
      </c>
      <c r="N14">
        <v>0</v>
      </c>
      <c r="O14">
        <v>0</v>
      </c>
      <c r="P14" s="10">
        <v>0</v>
      </c>
      <c r="Q14" s="9">
        <v>28</v>
      </c>
      <c r="R14">
        <v>28</v>
      </c>
      <c r="S14">
        <v>28</v>
      </c>
      <c r="T14" s="10">
        <v>28</v>
      </c>
      <c r="U14" s="9">
        <v>0</v>
      </c>
      <c r="V14">
        <v>0</v>
      </c>
      <c r="W14">
        <v>0</v>
      </c>
      <c r="X14" s="10">
        <v>0</v>
      </c>
      <c r="Y14" s="9">
        <v>0</v>
      </c>
      <c r="Z14">
        <v>0</v>
      </c>
      <c r="AA14">
        <v>0</v>
      </c>
      <c r="AB14" s="10">
        <v>0</v>
      </c>
      <c r="AC14" s="9">
        <f>SUM(E14:AB14)</f>
        <v>228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228</v>
      </c>
    </row>
    <row r="15" spans="1:33">
      <c r="A15" s="2">
        <v>7</v>
      </c>
      <c r="B15" s="2">
        <v>24</v>
      </c>
      <c r="C15" s="2" t="s">
        <v>126</v>
      </c>
      <c r="D15" s="60"/>
      <c r="E15" s="9">
        <v>0</v>
      </c>
      <c r="F15">
        <v>0</v>
      </c>
      <c r="G15">
        <v>0</v>
      </c>
      <c r="H15" s="10">
        <v>0</v>
      </c>
      <c r="I15">
        <v>0</v>
      </c>
      <c r="J15">
        <v>0</v>
      </c>
      <c r="K15">
        <v>0</v>
      </c>
      <c r="L15" s="10">
        <v>0</v>
      </c>
      <c r="M15" s="9">
        <v>0</v>
      </c>
      <c r="N15">
        <v>0</v>
      </c>
      <c r="O15">
        <v>0</v>
      </c>
      <c r="P15" s="10">
        <v>0</v>
      </c>
      <c r="Q15" s="9">
        <v>0</v>
      </c>
      <c r="R15">
        <v>0</v>
      </c>
      <c r="S15">
        <v>0</v>
      </c>
      <c r="T15" s="10">
        <v>0</v>
      </c>
      <c r="U15" s="9">
        <v>27</v>
      </c>
      <c r="V15">
        <v>30</v>
      </c>
      <c r="W15" s="36">
        <f>32+1</f>
        <v>33</v>
      </c>
      <c r="X15" s="45">
        <v>27</v>
      </c>
      <c r="Y15" s="9">
        <v>0</v>
      </c>
      <c r="Z15">
        <v>0</v>
      </c>
      <c r="AA15">
        <v>0</v>
      </c>
      <c r="AB15" s="10">
        <v>0</v>
      </c>
      <c r="AC15" s="9">
        <f>SUM(E15:AB15)</f>
        <v>117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117</v>
      </c>
    </row>
    <row r="16" spans="1:33">
      <c r="A16" s="2">
        <v>8</v>
      </c>
      <c r="B16" s="2">
        <v>12</v>
      </c>
      <c r="C16" s="2" t="s">
        <v>127</v>
      </c>
      <c r="D16" s="60"/>
      <c r="E16" s="9">
        <v>0</v>
      </c>
      <c r="F16">
        <v>0</v>
      </c>
      <c r="G16">
        <v>0</v>
      </c>
      <c r="H16" s="10">
        <v>0</v>
      </c>
      <c r="I16">
        <v>0</v>
      </c>
      <c r="J16">
        <v>0</v>
      </c>
      <c r="K16">
        <v>0</v>
      </c>
      <c r="L16" s="10">
        <v>0</v>
      </c>
      <c r="M16" s="9">
        <v>0</v>
      </c>
      <c r="N16">
        <v>0</v>
      </c>
      <c r="O16">
        <v>0</v>
      </c>
      <c r="P16" s="10">
        <v>0</v>
      </c>
      <c r="Q16" s="9">
        <v>0</v>
      </c>
      <c r="R16">
        <v>0</v>
      </c>
      <c r="S16">
        <v>0</v>
      </c>
      <c r="T16" s="10">
        <v>0</v>
      </c>
      <c r="U16" s="9">
        <v>26</v>
      </c>
      <c r="V16">
        <v>29</v>
      </c>
      <c r="W16">
        <v>29</v>
      </c>
      <c r="X16" s="10">
        <v>32</v>
      </c>
      <c r="Y16" s="9">
        <v>0</v>
      </c>
      <c r="Z16">
        <v>0</v>
      </c>
      <c r="AA16">
        <v>0</v>
      </c>
      <c r="AB16" s="10">
        <v>0</v>
      </c>
      <c r="AC16" s="9">
        <f>SUM(E16:AB16)</f>
        <v>116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116</v>
      </c>
    </row>
    <row r="17" spans="1:33">
      <c r="A17" s="2">
        <v>9</v>
      </c>
      <c r="B17" s="2"/>
      <c r="C17" s="2"/>
      <c r="D17" s="60"/>
      <c r="E17" s="9"/>
      <c r="H17" s="10"/>
      <c r="L17" s="10"/>
      <c r="M17" s="9"/>
      <c r="P17" s="10"/>
      <c r="Q17" s="9"/>
      <c r="T17" s="10"/>
      <c r="U17" s="9"/>
      <c r="X17" s="10"/>
      <c r="Y17" s="9"/>
      <c r="AB17" s="10"/>
      <c r="AC17" s="9"/>
      <c r="AD17" s="43"/>
      <c r="AE17" s="44"/>
      <c r="AF17" s="79"/>
      <c r="AG17" s="78"/>
    </row>
    <row r="18" spans="1:33">
      <c r="A18" s="2">
        <v>10</v>
      </c>
      <c r="B18" s="2"/>
      <c r="C18" s="2"/>
      <c r="D18" s="60"/>
      <c r="E18" s="9"/>
      <c r="H18" s="10"/>
      <c r="L18" s="10"/>
      <c r="M18" s="9"/>
      <c r="P18" s="10"/>
      <c r="Q18" s="9"/>
      <c r="T18" s="10"/>
      <c r="U18" s="9"/>
      <c r="X18" s="10"/>
      <c r="Y18" s="9"/>
      <c r="AB18" s="10"/>
      <c r="AC18" s="9"/>
      <c r="AD18" s="43"/>
      <c r="AE18" s="44"/>
      <c r="AF18" s="79"/>
      <c r="AG18" s="78"/>
    </row>
    <row r="19" spans="1:33">
      <c r="A19" s="2">
        <v>11</v>
      </c>
      <c r="B19" s="2"/>
      <c r="C19" s="2"/>
      <c r="D19" s="60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/>
    </row>
    <row r="20" spans="1:33">
      <c r="A20" s="2">
        <v>12</v>
      </c>
      <c r="B20" s="2"/>
      <c r="C20" s="2"/>
      <c r="D20" s="60"/>
      <c r="E20" s="9"/>
      <c r="H20" s="10"/>
      <c r="L20" s="10"/>
      <c r="M20" s="9"/>
      <c r="P20" s="10"/>
      <c r="Q20" s="9"/>
      <c r="T20" s="10"/>
      <c r="U20" s="9"/>
      <c r="X20" s="10"/>
      <c r="Y20" s="9"/>
      <c r="AB20" s="10"/>
      <c r="AC20" s="9"/>
      <c r="AD20" s="43"/>
      <c r="AE20" s="44"/>
      <c r="AF20" s="79"/>
      <c r="AG20" s="78"/>
    </row>
    <row r="21" spans="1:33">
      <c r="A21" s="2">
        <v>13</v>
      </c>
      <c r="B21" s="2"/>
      <c r="C21" s="2"/>
      <c r="D21" s="60"/>
      <c r="E21" s="9"/>
      <c r="H21" s="10"/>
      <c r="L21" s="10"/>
      <c r="M21" s="9"/>
      <c r="P21" s="10"/>
      <c r="Q21" s="9"/>
      <c r="T21" s="10"/>
      <c r="U21" s="9"/>
      <c r="X21" s="10"/>
      <c r="Y21" s="9"/>
      <c r="AB21" s="10"/>
      <c r="AC21" s="9"/>
      <c r="AD21" s="43"/>
      <c r="AE21" s="44"/>
      <c r="AF21" s="79"/>
      <c r="AG21" s="78"/>
    </row>
    <row r="22" spans="1:33">
      <c r="A22" s="2">
        <v>14</v>
      </c>
      <c r="B22" s="52"/>
      <c r="D22" s="53"/>
      <c r="E22" s="9"/>
      <c r="H22" s="10"/>
      <c r="L22" s="55"/>
      <c r="Q22" s="53"/>
      <c r="T22" s="55"/>
      <c r="X22" s="55"/>
      <c r="AC22" s="53"/>
      <c r="AD22" s="43"/>
      <c r="AE22" s="44"/>
      <c r="AF22" s="79"/>
      <c r="AG22" s="78"/>
    </row>
    <row r="23" spans="1:33">
      <c r="A23" s="2">
        <v>15</v>
      </c>
      <c r="B23" s="52"/>
      <c r="D23" s="53"/>
      <c r="E23" s="9"/>
      <c r="H23" s="10"/>
      <c r="L23" s="55"/>
      <c r="Q23" s="53"/>
      <c r="U23" s="53"/>
      <c r="X23" s="55"/>
      <c r="AC23" s="53"/>
      <c r="AD23" s="43"/>
      <c r="AE23" s="44"/>
      <c r="AF23" s="79"/>
      <c r="AG23" s="78"/>
    </row>
    <row r="24" spans="1:33">
      <c r="A24" s="2">
        <v>16</v>
      </c>
      <c r="B24" s="2"/>
      <c r="C24" s="2"/>
      <c r="D24" s="60"/>
      <c r="E24" s="9"/>
      <c r="H24" s="10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3">
      <c r="A25" s="2">
        <v>17</v>
      </c>
      <c r="B25" s="2"/>
      <c r="C25" s="2"/>
      <c r="D25" s="60"/>
      <c r="E25" s="9"/>
      <c r="H25" s="10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2">
        <v>18</v>
      </c>
      <c r="B26" s="2"/>
      <c r="C26" s="2"/>
      <c r="D26" s="60"/>
      <c r="E26" s="9"/>
      <c r="H26" s="10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2">
        <v>19</v>
      </c>
      <c r="B27" s="2"/>
      <c r="C27" s="2"/>
      <c r="D27" s="60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2">
        <v>20</v>
      </c>
      <c r="B28" s="2"/>
      <c r="C28" s="2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2">
        <v>21</v>
      </c>
      <c r="B29" s="2"/>
      <c r="C29" s="2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>
        <v>22</v>
      </c>
      <c r="B30" s="2"/>
      <c r="C30" s="2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>
        <v>23</v>
      </c>
      <c r="B31" s="2"/>
      <c r="C31" s="2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>
        <v>24</v>
      </c>
      <c r="B32" s="2"/>
      <c r="C32" s="2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2">
        <v>25</v>
      </c>
      <c r="B33" s="2"/>
      <c r="C33" s="2"/>
      <c r="D33" s="60"/>
      <c r="E33" s="9"/>
      <c r="H33" s="10"/>
      <c r="L33" s="10"/>
      <c r="M33" s="9"/>
      <c r="P33" s="10"/>
      <c r="Q33" s="9"/>
      <c r="T33" s="10"/>
      <c r="U33" s="9"/>
      <c r="X33" s="10"/>
      <c r="Y33" s="9"/>
      <c r="AB33" s="10"/>
      <c r="AC33" s="9"/>
      <c r="AD33" s="43"/>
      <c r="AE33" s="44"/>
      <c r="AF33" s="79"/>
      <c r="AG33" s="78"/>
    </row>
    <row r="34" spans="1:33">
      <c r="A34" s="2">
        <v>26</v>
      </c>
      <c r="B34" s="2"/>
      <c r="C34" s="2"/>
      <c r="D34" s="60"/>
      <c r="E34" s="9"/>
      <c r="H34" s="10"/>
      <c r="L34" s="10"/>
      <c r="M34" s="9"/>
      <c r="P34" s="10"/>
      <c r="Q34" s="9"/>
      <c r="T34" s="10"/>
      <c r="U34" s="9"/>
      <c r="X34" s="10"/>
      <c r="Y34" s="9"/>
      <c r="AB34" s="10"/>
      <c r="AC34" s="9"/>
      <c r="AD34" s="43"/>
      <c r="AE34" s="44"/>
      <c r="AF34" s="79"/>
      <c r="AG34" s="78"/>
    </row>
    <row r="35" spans="1:33">
      <c r="A35" s="39">
        <v>27</v>
      </c>
      <c r="B35" s="10"/>
      <c r="C35" s="2"/>
      <c r="D35" s="9"/>
      <c r="E35" s="9"/>
      <c r="H35" s="10"/>
      <c r="L35" s="10"/>
      <c r="P35" s="10"/>
      <c r="T35" s="10"/>
      <c r="X35" s="10"/>
      <c r="AB35" s="10"/>
      <c r="AC35" s="9"/>
      <c r="AD35" s="9"/>
      <c r="AF35" s="10"/>
      <c r="AG35" s="10"/>
    </row>
    <row r="36" spans="1:33">
      <c r="A36" s="2">
        <v>28</v>
      </c>
      <c r="B36" s="10"/>
      <c r="C36" s="2"/>
      <c r="D36" s="9"/>
      <c r="E36" s="9"/>
      <c r="H36" s="10"/>
      <c r="L36" s="10"/>
      <c r="P36" s="10"/>
      <c r="T36" s="10"/>
      <c r="X36" s="10"/>
      <c r="AB36" s="10"/>
      <c r="AC36" s="9"/>
      <c r="AD36" s="9"/>
      <c r="AF36" s="10"/>
      <c r="AG36" s="10"/>
    </row>
    <row r="37" spans="1:33" ht="15.75" thickBot="1">
      <c r="A37" s="40"/>
      <c r="B37" s="40"/>
      <c r="C37" s="5"/>
      <c r="D37" s="61"/>
      <c r="E37" s="11"/>
      <c r="F37" s="12"/>
      <c r="G37" s="12"/>
      <c r="H37" s="13"/>
      <c r="I37" s="12"/>
      <c r="J37" s="12"/>
      <c r="K37" s="12"/>
      <c r="L37" s="13"/>
      <c r="M37" s="11"/>
      <c r="N37" s="12"/>
      <c r="O37" s="12"/>
      <c r="P37" s="13"/>
      <c r="Q37" s="11"/>
      <c r="R37" s="12"/>
      <c r="S37" s="12"/>
      <c r="T37" s="13"/>
      <c r="U37" s="11"/>
      <c r="V37" s="12"/>
      <c r="W37" s="12"/>
      <c r="X37" s="13"/>
      <c r="Y37" s="11"/>
      <c r="Z37" s="12"/>
      <c r="AA37" s="12"/>
      <c r="AB37" s="13"/>
      <c r="AC37" s="11"/>
      <c r="AD37" s="25"/>
      <c r="AE37" s="26"/>
      <c r="AF37" s="27"/>
      <c r="AG37" s="13"/>
    </row>
    <row r="38" spans="1:33">
      <c r="D38" s="42"/>
      <c r="E38">
        <f t="shared" ref="E38:L38" si="0">SUM(E9:E37)</f>
        <v>99</v>
      </c>
      <c r="F38">
        <f t="shared" si="0"/>
        <v>98</v>
      </c>
      <c r="G38">
        <f t="shared" si="0"/>
        <v>98</v>
      </c>
      <c r="H38">
        <f t="shared" si="0"/>
        <v>98</v>
      </c>
      <c r="I38">
        <f t="shared" si="0"/>
        <v>128</v>
      </c>
      <c r="J38">
        <f t="shared" si="0"/>
        <v>127</v>
      </c>
      <c r="K38">
        <f t="shared" si="0"/>
        <v>127</v>
      </c>
      <c r="L38">
        <f t="shared" si="0"/>
        <v>127</v>
      </c>
      <c r="M38">
        <f>SUM(M9:M37)</f>
        <v>128</v>
      </c>
      <c r="N38">
        <f t="shared" ref="N38:AB38" si="1">SUM(N9:N37)</f>
        <v>127</v>
      </c>
      <c r="O38">
        <f t="shared" si="1"/>
        <v>127</v>
      </c>
      <c r="P38">
        <f t="shared" si="1"/>
        <v>127</v>
      </c>
      <c r="Q38">
        <f t="shared" si="1"/>
        <v>156</v>
      </c>
      <c r="R38">
        <f t="shared" si="1"/>
        <v>155</v>
      </c>
      <c r="S38">
        <f t="shared" si="1"/>
        <v>155</v>
      </c>
      <c r="T38">
        <f t="shared" si="1"/>
        <v>155</v>
      </c>
      <c r="U38">
        <f t="shared" si="1"/>
        <v>209</v>
      </c>
      <c r="V38">
        <f t="shared" si="1"/>
        <v>208</v>
      </c>
      <c r="W38">
        <f t="shared" si="1"/>
        <v>208</v>
      </c>
      <c r="X38">
        <f t="shared" si="1"/>
        <v>208</v>
      </c>
      <c r="Y38">
        <f t="shared" si="1"/>
        <v>99</v>
      </c>
      <c r="Z38">
        <f t="shared" si="1"/>
        <v>98</v>
      </c>
      <c r="AA38">
        <f t="shared" si="1"/>
        <v>98</v>
      </c>
      <c r="AB38">
        <f t="shared" si="1"/>
        <v>98</v>
      </c>
      <c r="AD38" s="24"/>
      <c r="AE38" s="24"/>
      <c r="AF38" s="24"/>
    </row>
    <row r="40" spans="1:33">
      <c r="A40" s="41"/>
      <c r="B40" t="s">
        <v>40</v>
      </c>
    </row>
    <row r="41" spans="1:33">
      <c r="A41" s="15"/>
      <c r="B41" t="s">
        <v>41</v>
      </c>
    </row>
    <row r="42" spans="1:33">
      <c r="A42" s="33"/>
      <c r="B42" t="s">
        <v>42</v>
      </c>
    </row>
    <row r="43" spans="1:33">
      <c r="A43" s="36"/>
      <c r="B43" t="s">
        <v>43</v>
      </c>
    </row>
    <row r="45" spans="1:33">
      <c r="A45" s="38" t="s">
        <v>19</v>
      </c>
      <c r="B45" t="s">
        <v>44</v>
      </c>
    </row>
    <row r="46" spans="1:33" ht="15.75" thickBot="1"/>
    <row r="47" spans="1:33">
      <c r="A47" s="28" t="s">
        <v>45</v>
      </c>
    </row>
    <row r="48" spans="1:33" ht="15.75" thickBot="1">
      <c r="A48" s="29" t="s">
        <v>46</v>
      </c>
      <c r="B48" t="s">
        <v>47</v>
      </c>
    </row>
  </sheetData>
  <sortState xmlns:xlrd2="http://schemas.microsoft.com/office/spreadsheetml/2017/richdata2" ref="B9:AG16">
    <sortCondition descending="1" ref="AG9:AG16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1041" priority="29" bottom="1" rank="3"/>
    <cfRule type="top10" dxfId="1040" priority="53" bottom="1" rank="1"/>
    <cfRule type="top10" dxfId="1039" priority="54" bottom="1" rank="1"/>
    <cfRule type="top10" dxfId="1038" priority="76" bottom="1" rank="2"/>
    <cfRule type="top10" dxfId="1037" priority="79" bottom="1" rank="2"/>
    <cfRule type="top10" dxfId="1036" priority="100" bottom="1" rank="3"/>
  </conditionalFormatting>
  <conditionalFormatting sqref="E12:AB12 E13">
    <cfRule type="top10" dxfId="1035" priority="28" bottom="1" rank="3"/>
    <cfRule type="top10" dxfId="1034" priority="52" bottom="1" rank="1"/>
    <cfRule type="top10" dxfId="1033" priority="78" bottom="1" rank="2"/>
    <cfRule type="top10" dxfId="1032" priority="99" bottom="1" rank="3"/>
  </conditionalFormatting>
  <conditionalFormatting sqref="E11:AB11">
    <cfRule type="top10" dxfId="1031" priority="27" bottom="1" rank="3"/>
    <cfRule type="top10" dxfId="1030" priority="51" bottom="1" rank="1"/>
    <cfRule type="top10" dxfId="1029" priority="77" bottom="1" rank="2"/>
    <cfRule type="top10" dxfId="1028" priority="98" bottom="1" rank="3"/>
  </conditionalFormatting>
  <conditionalFormatting sqref="E10:AB10">
    <cfRule type="top10" dxfId="1027" priority="26" bottom="1" rank="3"/>
    <cfRule type="top10" dxfId="1026" priority="50" bottom="1" rank="1"/>
    <cfRule type="top10" dxfId="1025" priority="75" bottom="1" rank="2"/>
    <cfRule type="top10" dxfId="1024" priority="97" bottom="1" rank="3"/>
  </conditionalFormatting>
  <conditionalFormatting sqref="E14:AB14">
    <cfRule type="top10" dxfId="1023" priority="25" bottom="1" rank="3"/>
    <cfRule type="top10" dxfId="1022" priority="49" bottom="1" rank="1"/>
    <cfRule type="top10" dxfId="1021" priority="74" bottom="1" rank="2"/>
    <cfRule type="top10" dxfId="1020" priority="96" bottom="1" rank="3"/>
  </conditionalFormatting>
  <conditionalFormatting sqref="F13:AB13">
    <cfRule type="top10" dxfId="1019" priority="24" bottom="1" rank="3"/>
    <cfRule type="top10" dxfId="1018" priority="48" bottom="1" rank="1"/>
    <cfRule type="top10" dxfId="1017" priority="70" bottom="1" rank="2"/>
    <cfRule type="top10" dxfId="1016" priority="71" bottom="1" rank="3"/>
    <cfRule type="top10" dxfId="1015" priority="72" bottom="1" rank="2"/>
    <cfRule type="top10" dxfId="1014" priority="73" bottom="1" rank="2"/>
    <cfRule type="top10" dxfId="1013" priority="95" bottom="1" rank="3"/>
  </conditionalFormatting>
  <conditionalFormatting sqref="E18:AB18">
    <cfRule type="top10" dxfId="1012" priority="23" bottom="1" rank="3"/>
    <cfRule type="top10" dxfId="1011" priority="30" bottom="1" rank="1"/>
    <cfRule type="top10" dxfId="1010" priority="31" bottom="1" rank="2"/>
    <cfRule type="top10" dxfId="1009" priority="32" bottom="1" rank="3"/>
    <cfRule type="top10" dxfId="1008" priority="47" bottom="1" rank="1"/>
    <cfRule type="top10" dxfId="1007" priority="69" bottom="1" rank="2"/>
    <cfRule type="top10" dxfId="1006" priority="94" percent="1" bottom="1" rank="3"/>
  </conditionalFormatting>
  <conditionalFormatting sqref="E19:AB19">
    <cfRule type="top10" dxfId="1005" priority="22" bottom="1" rank="3"/>
    <cfRule type="top10" dxfId="1004" priority="46" bottom="1" rank="1"/>
    <cfRule type="top10" dxfId="1003" priority="68" bottom="1" rank="2"/>
    <cfRule type="top10" dxfId="1002" priority="93" bottom="1" rank="3"/>
  </conditionalFormatting>
  <conditionalFormatting sqref="E26:AB26">
    <cfRule type="top10" dxfId="1001" priority="21" bottom="1" rank="3"/>
    <cfRule type="top10" dxfId="1000" priority="45" bottom="1" rank="1"/>
    <cfRule type="top10" dxfId="999" priority="67" bottom="1" rank="2"/>
    <cfRule type="top10" dxfId="998" priority="92" bottom="1" rank="3"/>
  </conditionalFormatting>
  <conditionalFormatting sqref="E15:AB15">
    <cfRule type="top10" dxfId="997" priority="20" bottom="1" rank="3"/>
    <cfRule type="top10" dxfId="996" priority="44" bottom="1" rank="1"/>
    <cfRule type="top10" dxfId="995" priority="66" bottom="1" rank="2"/>
    <cfRule type="top10" dxfId="994" priority="91" bottom="1" rank="3"/>
  </conditionalFormatting>
  <conditionalFormatting sqref="E20:AB20">
    <cfRule type="top10" dxfId="993" priority="19" bottom="1" rank="3"/>
    <cfRule type="top10" dxfId="992" priority="43" bottom="1" rank="1"/>
    <cfRule type="top10" dxfId="991" priority="65" bottom="1" rank="2"/>
    <cfRule type="top10" dxfId="990" priority="90" bottom="1" rank="3"/>
  </conditionalFormatting>
  <conditionalFormatting sqref="E21:AB21">
    <cfRule type="top10" dxfId="989" priority="18" bottom="1" rank="3"/>
    <cfRule type="top10" dxfId="988" priority="42" bottom="1" rank="1"/>
    <cfRule type="top10" dxfId="987" priority="64" bottom="1" rank="2"/>
    <cfRule type="top10" dxfId="986" priority="89" bottom="1" rank="3"/>
  </conditionalFormatting>
  <conditionalFormatting sqref="E17:AB17">
    <cfRule type="top10" dxfId="985" priority="17" bottom="1" rank="3"/>
    <cfRule type="top10" dxfId="984" priority="41" bottom="1" rank="1"/>
    <cfRule type="top10" dxfId="983" priority="88" bottom="1" rank="3"/>
  </conditionalFormatting>
  <conditionalFormatting sqref="E24:AB24">
    <cfRule type="top10" dxfId="982" priority="16" bottom="1" rank="3"/>
    <cfRule type="top10" dxfId="981" priority="40" bottom="1" rank="1"/>
    <cfRule type="top10" dxfId="980" priority="62" bottom="1" rank="2"/>
    <cfRule type="top10" dxfId="979" priority="87" bottom="1" rank="3"/>
  </conditionalFormatting>
  <conditionalFormatting sqref="E29:M29 O29:Q29 S29:T29 Y29:AB29">
    <cfRule type="top10" dxfId="978" priority="15" bottom="1" rank="3"/>
    <cfRule type="top10" dxfId="977" priority="39" bottom="1" rank="1"/>
    <cfRule type="top10" dxfId="976" priority="61" bottom="1" rank="2"/>
    <cfRule type="top10" dxfId="975" priority="86" bottom="1" rank="3"/>
  </conditionalFormatting>
  <conditionalFormatting sqref="E28:M28 O28:Q28 S28:U28 W28:AB28">
    <cfRule type="top10" dxfId="974" priority="14" bottom="1" rank="3"/>
    <cfRule type="top10" dxfId="973" priority="38" bottom="1" rank="1"/>
    <cfRule type="top10" dxfId="972" priority="60" bottom="1" rank="2"/>
    <cfRule type="top10" dxfId="971" priority="85" bottom="1" rank="3"/>
  </conditionalFormatting>
  <conditionalFormatting sqref="E33:M33 O33:Q33 S33:T33 Y33:AB33">
    <cfRule type="top10" dxfId="970" priority="13" bottom="1" rank="3"/>
    <cfRule type="top10" dxfId="969" priority="37" bottom="1" rank="1"/>
    <cfRule type="top10" dxfId="968" priority="59" bottom="1" rank="2"/>
    <cfRule type="top10" dxfId="967" priority="84" bottom="1" rank="3"/>
  </conditionalFormatting>
  <conditionalFormatting sqref="E30:M30 O30:Q30 S30:U30 W30:AB30">
    <cfRule type="top10" dxfId="966" priority="12" bottom="1" rank="3"/>
    <cfRule type="top10" dxfId="965" priority="36" bottom="1" rank="1"/>
    <cfRule type="top10" dxfId="964" priority="58" bottom="1" rank="2"/>
    <cfRule type="top10" dxfId="963" priority="83" bottom="1" rank="3"/>
  </conditionalFormatting>
  <conditionalFormatting sqref="E31:M31 O31:Q31 S31:T31 Y31:AB31">
    <cfRule type="top10" dxfId="962" priority="11" bottom="1" rank="3"/>
    <cfRule type="top10" dxfId="961" priority="35" bottom="1" rank="1"/>
    <cfRule type="top10" dxfId="960" priority="57" bottom="1" rank="2"/>
    <cfRule type="top10" dxfId="959" priority="82" bottom="1" rank="3"/>
  </conditionalFormatting>
  <conditionalFormatting sqref="E32:M32 O32:Q32 S32:U32 W32:AB32">
    <cfRule type="top10" dxfId="958" priority="10" bottom="1" rank="3"/>
    <cfRule type="top10" dxfId="957" priority="34" bottom="1" rank="1"/>
    <cfRule type="top10" dxfId="956" priority="56" bottom="1" rank="2"/>
    <cfRule type="top10" dxfId="955" priority="81" bottom="1" rank="3"/>
  </conditionalFormatting>
  <conditionalFormatting sqref="E34:M34 O34:Q34 S34:U34 W34:AB34">
    <cfRule type="top10" dxfId="954" priority="9" bottom="1" rank="3"/>
    <cfRule type="top10" dxfId="953" priority="33" bottom="1" rank="1"/>
    <cfRule type="top10" dxfId="952" priority="55" bottom="1" rank="2"/>
    <cfRule type="top10" dxfId="951" priority="80" bottom="1" rank="3"/>
  </conditionalFormatting>
  <conditionalFormatting sqref="E17:T17">
    <cfRule type="top10" dxfId="950" priority="63" bottom="1" rank="2"/>
  </conditionalFormatting>
  <conditionalFormatting sqref="E16:AB16">
    <cfRule type="top10" dxfId="949" priority="5" bottom="1" rank="3"/>
    <cfRule type="top10" dxfId="948" priority="6" bottom="1" rank="1"/>
    <cfRule type="top10" dxfId="947" priority="7" bottom="1" rank="2"/>
    <cfRule type="top10" dxfId="946" priority="8" bottom="1" rank="3"/>
  </conditionalFormatting>
  <conditionalFormatting sqref="U33:X33 U29:X29 U31:X31">
    <cfRule type="top10" dxfId="945" priority="1" bottom="1" rank="3"/>
    <cfRule type="top10" dxfId="944" priority="2" bottom="1" rank="1"/>
    <cfRule type="top10" dxfId="943" priority="3" bottom="1" rank="2"/>
    <cfRule type="top10" dxfId="942" priority="4" bottom="1" rank="3"/>
  </conditionalFormatting>
  <conditionalFormatting sqref="V32 E27:Q27 S27:AB27 V28 N28:N34 V34 V30">
    <cfRule type="top10" dxfId="941" priority="101" bottom="1" rank="3"/>
    <cfRule type="top10" dxfId="940" priority="102" bottom="1" rank="1"/>
    <cfRule type="top10" dxfId="939" priority="103" bottom="1" rank="2"/>
    <cfRule type="top10" dxfId="938" priority="104" bottom="1" rank="3"/>
  </conditionalFormatting>
  <conditionalFormatting sqref="E25:AB25 R27:R34">
    <cfRule type="top10" dxfId="937" priority="105" bottom="1" rank="3"/>
    <cfRule type="top10" dxfId="936" priority="106" bottom="1" rank="1"/>
    <cfRule type="top10" dxfId="935" priority="107" bottom="1" rank="2"/>
    <cfRule type="top10" dxfId="934" priority="108" bottom="1" rank="3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46"/>
  <sheetViews>
    <sheetView topLeftCell="C1"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+'Cadet 160cc'!A1</f>
        <v>NXT GP DUTCH OPEN 2022</v>
      </c>
    </row>
    <row r="3" spans="1:33">
      <c r="A3" s="4" t="s">
        <v>128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8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122</v>
      </c>
      <c r="C9" s="99" t="s">
        <v>130</v>
      </c>
      <c r="D9" s="60" t="s">
        <v>131</v>
      </c>
      <c r="E9" s="9">
        <v>35</v>
      </c>
      <c r="F9" s="36">
        <v>30</v>
      </c>
      <c r="G9">
        <v>32</v>
      </c>
      <c r="H9" s="37">
        <v>33</v>
      </c>
      <c r="I9">
        <v>32</v>
      </c>
      <c r="J9" s="36">
        <v>32</v>
      </c>
      <c r="K9" s="36">
        <v>21</v>
      </c>
      <c r="L9" s="10">
        <v>25</v>
      </c>
      <c r="M9" s="35">
        <f>35+1</f>
        <v>36</v>
      </c>
      <c r="N9" s="36">
        <f>32+1</f>
        <v>33</v>
      </c>
      <c r="O9">
        <v>32</v>
      </c>
      <c r="P9" s="37">
        <f>35+1</f>
        <v>36</v>
      </c>
      <c r="Q9" s="35">
        <v>36</v>
      </c>
      <c r="R9">
        <v>29</v>
      </c>
      <c r="S9">
        <v>32</v>
      </c>
      <c r="T9" s="37">
        <v>33</v>
      </c>
      <c r="U9" s="14">
        <f>1+35+1</f>
        <v>37</v>
      </c>
      <c r="V9">
        <v>35</v>
      </c>
      <c r="W9">
        <v>35</v>
      </c>
      <c r="X9" s="10">
        <v>32</v>
      </c>
      <c r="Y9" s="9">
        <v>35</v>
      </c>
      <c r="Z9" s="36">
        <f>29+1</f>
        <v>30</v>
      </c>
      <c r="AA9" s="36">
        <f>35+1</f>
        <v>36</v>
      </c>
      <c r="AB9" s="10">
        <v>30</v>
      </c>
      <c r="AC9" s="9">
        <f>SUM(E9:AB9)</f>
        <v>777</v>
      </c>
      <c r="AD9" s="43">
        <f>IF(ISERROR(SMALL($E9:$AB9,COUNTIF($E9:$AB9,-1)+COLUMN(AD9)-29)),"",SMALL($E9:$AB9,COUNTIF($E9:$AB9,-1)+COLUMN(AD9)-29))</f>
        <v>21</v>
      </c>
      <c r="AE9" s="44">
        <f>IF(ISERROR(SMALL($E9:$AB9,COUNTIF($E9:$AB9,-1)+COLUMN(AE9)-29)),"",SMALL($E9:$AB9,COUNTIF($E9:$AB9,-1)+COLUMN(AE9)-29))</f>
        <v>25</v>
      </c>
      <c r="AF9" s="79">
        <f>IF(ISERROR(SMALL($E9:$AB9,COUNTIF($E9:$AB9,-1)+COLUMN(AF9)-29)),"",SMALL($E9:$AB9,COUNTIF($E9:$AB9,-1)+COLUMN(AF9)-29))</f>
        <v>29</v>
      </c>
      <c r="AG9" s="78">
        <f>+AC9-AD9-AE9-AF9</f>
        <v>702</v>
      </c>
    </row>
    <row r="10" spans="1:33">
      <c r="A10" s="2">
        <v>2</v>
      </c>
      <c r="B10" s="2">
        <v>118</v>
      </c>
      <c r="C10" s="10" t="s">
        <v>132</v>
      </c>
      <c r="D10" s="60" t="s">
        <v>131</v>
      </c>
      <c r="E10" s="9">
        <v>29</v>
      </c>
      <c r="F10">
        <v>35</v>
      </c>
      <c r="G10" s="36">
        <v>36</v>
      </c>
      <c r="H10" s="10">
        <v>35</v>
      </c>
      <c r="I10">
        <v>0</v>
      </c>
      <c r="J10" s="36">
        <v>29</v>
      </c>
      <c r="K10">
        <v>32</v>
      </c>
      <c r="L10" s="37">
        <v>36</v>
      </c>
      <c r="M10" s="9">
        <v>27</v>
      </c>
      <c r="N10">
        <v>24</v>
      </c>
      <c r="O10" s="36">
        <v>31</v>
      </c>
      <c r="P10" s="10">
        <v>32</v>
      </c>
      <c r="Q10" s="9">
        <v>30</v>
      </c>
      <c r="R10">
        <v>35</v>
      </c>
      <c r="S10" s="36">
        <v>36</v>
      </c>
      <c r="T10" s="10">
        <v>35</v>
      </c>
      <c r="U10" s="9">
        <v>32</v>
      </c>
      <c r="V10">
        <v>32</v>
      </c>
      <c r="W10">
        <v>28</v>
      </c>
      <c r="X10" s="10">
        <v>22</v>
      </c>
      <c r="Y10" s="9">
        <v>32</v>
      </c>
      <c r="Z10">
        <v>35</v>
      </c>
      <c r="AA10">
        <v>30</v>
      </c>
      <c r="AB10" s="10">
        <v>29</v>
      </c>
      <c r="AC10" s="9">
        <f>SUM(E10:AB10)</f>
        <v>722</v>
      </c>
      <c r="AD10" s="43">
        <f>IF(ISERROR(SMALL($E10:$AB10,COUNTIF($E10:$AB10,-1)+COLUMN(AD10)-29)),"",SMALL($E10:$AB10,COUNTIF($E10:$AB10,-1)+COLUMN(AD10)-29))</f>
        <v>0</v>
      </c>
      <c r="AE10" s="44">
        <f>IF(ISERROR(SMALL($E10:$AB10,COUNTIF($E10:$AB10,-1)+COLUMN(AE10)-29)),"",SMALL($E10:$AB10,COUNTIF($E10:$AB10,-1)+COLUMN(AE10)-29))</f>
        <v>22</v>
      </c>
      <c r="AF10" s="79">
        <f>IF(ISERROR(SMALL($E10:$AB10,COUNTIF($E10:$AB10,-1)+COLUMN(AF10)-29)),"",SMALL($E10:$AB10,COUNTIF($E10:$AB10,-1)+COLUMN(AF10)-29))</f>
        <v>24</v>
      </c>
      <c r="AG10" s="78">
        <f>+AC10-AD10-AE10-AF10</f>
        <v>676</v>
      </c>
    </row>
    <row r="11" spans="1:33">
      <c r="A11" s="2">
        <v>3</v>
      </c>
      <c r="B11" s="2">
        <v>194</v>
      </c>
      <c r="C11" s="10" t="s">
        <v>133</v>
      </c>
      <c r="D11" s="60" t="s">
        <v>131</v>
      </c>
      <c r="E11" s="48">
        <v>28</v>
      </c>
      <c r="F11">
        <v>32</v>
      </c>
      <c r="G11">
        <v>30</v>
      </c>
      <c r="H11" s="10">
        <v>30</v>
      </c>
      <c r="I11" s="15">
        <v>37</v>
      </c>
      <c r="J11">
        <v>35</v>
      </c>
      <c r="K11">
        <v>35</v>
      </c>
      <c r="L11" s="10">
        <v>32</v>
      </c>
      <c r="M11" s="9">
        <v>30</v>
      </c>
      <c r="N11">
        <v>29</v>
      </c>
      <c r="O11">
        <v>28</v>
      </c>
      <c r="P11" s="10">
        <v>29</v>
      </c>
      <c r="Q11" s="9">
        <v>29</v>
      </c>
      <c r="R11" s="36">
        <v>33</v>
      </c>
      <c r="S11">
        <v>30</v>
      </c>
      <c r="T11" s="10">
        <v>0</v>
      </c>
      <c r="U11" s="9">
        <v>30</v>
      </c>
      <c r="V11">
        <v>28</v>
      </c>
      <c r="W11" s="36">
        <f>32+1</f>
        <v>33</v>
      </c>
      <c r="X11" s="10">
        <v>25</v>
      </c>
      <c r="Y11" s="14">
        <f>1+29+1</f>
        <v>31</v>
      </c>
      <c r="Z11">
        <v>32</v>
      </c>
      <c r="AA11">
        <v>32</v>
      </c>
      <c r="AB11" s="37">
        <f>35+1</f>
        <v>36</v>
      </c>
      <c r="AC11" s="9">
        <f>SUM(E11:AB11)</f>
        <v>714</v>
      </c>
      <c r="AD11" s="43">
        <f>IF(ISERROR(SMALL($E11:$AB11,COUNTIF($E11:$AB11,-1)+COLUMN(AD11)-29)),"",SMALL($E11:$AB11,COUNTIF($E11:$AB11,-1)+COLUMN(AD11)-29))</f>
        <v>0</v>
      </c>
      <c r="AE11" s="44">
        <f>IF(ISERROR(SMALL($E11:$AB11,COUNTIF($E11:$AB11,-1)+COLUMN(AE11)-29)),"",SMALL($E11:$AB11,COUNTIF($E11:$AB11,-1)+COLUMN(AE11)-29))</f>
        <v>25</v>
      </c>
      <c r="AF11" s="79">
        <f>IF(ISERROR(SMALL($E11:$AB11,COUNTIF($E11:$AB11,-1)+COLUMN(AF11)-29)),"",SMALL($E11:$AB11,COUNTIF($E11:$AB11,-1)+COLUMN(AF11)-29))</f>
        <v>28</v>
      </c>
      <c r="AG11" s="78">
        <f>+AC11-AD11-AE11-AF11</f>
        <v>661</v>
      </c>
    </row>
    <row r="12" spans="1:33">
      <c r="A12" s="2">
        <v>4</v>
      </c>
      <c r="B12" s="2">
        <v>116</v>
      </c>
      <c r="C12" s="10" t="s">
        <v>134</v>
      </c>
      <c r="D12" s="60" t="s">
        <v>131</v>
      </c>
      <c r="E12" s="9">
        <v>28</v>
      </c>
      <c r="F12">
        <v>30</v>
      </c>
      <c r="G12">
        <v>28</v>
      </c>
      <c r="H12" s="10">
        <v>28</v>
      </c>
      <c r="I12">
        <v>28</v>
      </c>
      <c r="J12">
        <v>29</v>
      </c>
      <c r="K12">
        <v>23</v>
      </c>
      <c r="L12" s="10">
        <v>28</v>
      </c>
      <c r="M12" s="9">
        <v>26</v>
      </c>
      <c r="N12">
        <v>21</v>
      </c>
      <c r="O12">
        <v>27</v>
      </c>
      <c r="P12" s="10">
        <v>25</v>
      </c>
      <c r="Q12" s="34">
        <v>33</v>
      </c>
      <c r="R12">
        <v>30</v>
      </c>
      <c r="S12">
        <v>29</v>
      </c>
      <c r="T12" s="10">
        <v>30</v>
      </c>
      <c r="U12" s="9">
        <v>26</v>
      </c>
      <c r="V12">
        <v>29</v>
      </c>
      <c r="W12">
        <v>30</v>
      </c>
      <c r="X12" s="10">
        <v>35</v>
      </c>
      <c r="Y12" s="9">
        <v>28</v>
      </c>
      <c r="Z12">
        <v>24</v>
      </c>
      <c r="AA12">
        <v>29</v>
      </c>
      <c r="AB12" s="10">
        <v>32</v>
      </c>
      <c r="AC12" s="9">
        <f>SUM(E12:AB12)</f>
        <v>676</v>
      </c>
      <c r="AD12" s="43">
        <f>IF(ISERROR(SMALL($E12:$AB12,COUNTIF($E12:$AB12,-1)+COLUMN(AD12)-29)),"",SMALL($E12:$AB12,COUNTIF($E12:$AB12,-1)+COLUMN(AD12)-29))</f>
        <v>21</v>
      </c>
      <c r="AE12" s="44">
        <f>IF(ISERROR(SMALL($E12:$AB12,COUNTIF($E12:$AB12,-1)+COLUMN(AE12)-29)),"",SMALL($E12:$AB12,COUNTIF($E12:$AB12,-1)+COLUMN(AE12)-29))</f>
        <v>23</v>
      </c>
      <c r="AF12" s="79">
        <f>IF(ISERROR(SMALL($E12:$AB12,COUNTIF($E12:$AB12,-1)+COLUMN(AF12)-29)),"",SMALL($E12:$AB12,COUNTIF($E12:$AB12,-1)+COLUMN(AF12)-29))</f>
        <v>24</v>
      </c>
      <c r="AG12" s="78">
        <f>+AC12-AD12-AE12-AF12</f>
        <v>608</v>
      </c>
    </row>
    <row r="13" spans="1:33">
      <c r="A13" s="2">
        <v>5</v>
      </c>
      <c r="B13" s="2">
        <v>114</v>
      </c>
      <c r="C13" s="10" t="s">
        <v>135</v>
      </c>
      <c r="D13" s="60" t="s">
        <v>131</v>
      </c>
      <c r="E13" s="9">
        <v>23</v>
      </c>
      <c r="F13">
        <v>26</v>
      </c>
      <c r="G13">
        <v>26</v>
      </c>
      <c r="H13" s="10">
        <v>26</v>
      </c>
      <c r="I13">
        <v>22</v>
      </c>
      <c r="J13">
        <v>27</v>
      </c>
      <c r="K13">
        <v>29</v>
      </c>
      <c r="L13" s="10">
        <v>30</v>
      </c>
      <c r="M13" s="9">
        <v>24</v>
      </c>
      <c r="N13">
        <v>0</v>
      </c>
      <c r="O13">
        <v>0</v>
      </c>
      <c r="P13" s="10">
        <v>0</v>
      </c>
      <c r="Q13" s="9">
        <v>28</v>
      </c>
      <c r="R13">
        <v>28</v>
      </c>
      <c r="S13">
        <v>27</v>
      </c>
      <c r="T13" s="10">
        <v>28</v>
      </c>
      <c r="U13" s="9">
        <v>27</v>
      </c>
      <c r="V13">
        <v>26</v>
      </c>
      <c r="W13">
        <v>29</v>
      </c>
      <c r="X13" s="37">
        <f>23+1</f>
        <v>24</v>
      </c>
      <c r="Y13" s="9">
        <v>30</v>
      </c>
      <c r="Z13">
        <v>30</v>
      </c>
      <c r="AA13">
        <v>28</v>
      </c>
      <c r="AB13" s="10">
        <v>28</v>
      </c>
      <c r="AC13" s="9">
        <f>SUM(E13:AB13)</f>
        <v>566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0</v>
      </c>
      <c r="AG13" s="78">
        <f>+AC13-AD13-AE13-AF13</f>
        <v>566</v>
      </c>
    </row>
    <row r="14" spans="1:33">
      <c r="A14" s="2">
        <v>6</v>
      </c>
      <c r="B14" s="2">
        <v>117</v>
      </c>
      <c r="C14" s="10" t="s">
        <v>136</v>
      </c>
      <c r="D14" s="60" t="s">
        <v>131</v>
      </c>
      <c r="E14" s="9">
        <v>32</v>
      </c>
      <c r="F14">
        <v>22</v>
      </c>
      <c r="G14">
        <v>29</v>
      </c>
      <c r="H14" s="10">
        <v>29</v>
      </c>
      <c r="I14">
        <v>30</v>
      </c>
      <c r="J14">
        <v>30</v>
      </c>
      <c r="K14">
        <v>22</v>
      </c>
      <c r="L14" s="10">
        <v>26</v>
      </c>
      <c r="M14" s="9">
        <v>29</v>
      </c>
      <c r="N14">
        <v>30</v>
      </c>
      <c r="O14">
        <v>29</v>
      </c>
      <c r="P14" s="10">
        <v>28</v>
      </c>
      <c r="Q14" s="9">
        <v>27</v>
      </c>
      <c r="R14">
        <v>24</v>
      </c>
      <c r="S14">
        <v>28</v>
      </c>
      <c r="T14" s="10">
        <v>29</v>
      </c>
      <c r="U14" s="9">
        <v>29</v>
      </c>
      <c r="V14" s="36">
        <f>30+1</f>
        <v>31</v>
      </c>
      <c r="W14">
        <v>27</v>
      </c>
      <c r="X14" s="10">
        <v>30</v>
      </c>
      <c r="Y14" s="9">
        <v>0</v>
      </c>
      <c r="Z14">
        <v>0</v>
      </c>
      <c r="AA14">
        <v>0</v>
      </c>
      <c r="AB14" s="10">
        <v>0</v>
      </c>
      <c r="AC14" s="9">
        <f>SUM(E14:AB14)</f>
        <v>561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561</v>
      </c>
    </row>
    <row r="15" spans="1:33">
      <c r="A15" s="2">
        <v>7</v>
      </c>
      <c r="B15" s="2">
        <v>246</v>
      </c>
      <c r="C15" s="10" t="s">
        <v>137</v>
      </c>
      <c r="D15" s="60" t="s">
        <v>138</v>
      </c>
      <c r="E15" s="9">
        <v>30</v>
      </c>
      <c r="F15">
        <v>28</v>
      </c>
      <c r="G15">
        <v>27</v>
      </c>
      <c r="H15" s="10">
        <v>27</v>
      </c>
      <c r="I15">
        <v>29</v>
      </c>
      <c r="J15">
        <v>26</v>
      </c>
      <c r="K15">
        <v>30</v>
      </c>
      <c r="L15" s="10">
        <v>27</v>
      </c>
      <c r="M15" s="9">
        <v>19</v>
      </c>
      <c r="N15">
        <v>26</v>
      </c>
      <c r="O15">
        <v>25</v>
      </c>
      <c r="P15" s="10">
        <v>23</v>
      </c>
      <c r="Q15" s="9">
        <v>22</v>
      </c>
      <c r="R15">
        <v>23</v>
      </c>
      <c r="S15">
        <v>26</v>
      </c>
      <c r="T15" s="10">
        <v>24</v>
      </c>
      <c r="U15" s="9">
        <v>28</v>
      </c>
      <c r="V15">
        <v>27</v>
      </c>
      <c r="W15">
        <v>26</v>
      </c>
      <c r="X15" s="10">
        <v>24</v>
      </c>
      <c r="Y15" s="9">
        <v>25</v>
      </c>
      <c r="Z15">
        <v>25</v>
      </c>
      <c r="AA15">
        <v>24</v>
      </c>
      <c r="AB15" s="10">
        <v>0</v>
      </c>
      <c r="AC15" s="9">
        <f>SUM(E15:AB15)</f>
        <v>591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19</v>
      </c>
      <c r="AF15" s="79">
        <f>IF(ISERROR(SMALL($E15:$AB15,COUNTIF($E15:$AB15,-1)+COLUMN(AF15)-29)),"",SMALL($E15:$AB15,COUNTIF($E15:$AB15,-1)+COLUMN(AF15)-29))</f>
        <v>22</v>
      </c>
      <c r="AG15" s="78">
        <f>+AC15-AD15-AE15-AF15</f>
        <v>550</v>
      </c>
    </row>
    <row r="16" spans="1:33">
      <c r="A16" s="2">
        <v>8</v>
      </c>
      <c r="B16" s="2">
        <v>231</v>
      </c>
      <c r="C16" s="10" t="s">
        <v>139</v>
      </c>
      <c r="D16" s="60" t="s">
        <v>138</v>
      </c>
      <c r="E16" s="9">
        <v>25</v>
      </c>
      <c r="F16">
        <v>23</v>
      </c>
      <c r="G16">
        <v>25</v>
      </c>
      <c r="H16" s="10">
        <v>25</v>
      </c>
      <c r="I16">
        <v>26</v>
      </c>
      <c r="J16">
        <v>22</v>
      </c>
      <c r="K16">
        <v>26</v>
      </c>
      <c r="L16" s="10">
        <v>19</v>
      </c>
      <c r="M16" s="9">
        <v>25</v>
      </c>
      <c r="N16">
        <v>25</v>
      </c>
      <c r="O16">
        <v>26</v>
      </c>
      <c r="P16" s="10">
        <v>24</v>
      </c>
      <c r="Q16" s="9">
        <v>26</v>
      </c>
      <c r="R16">
        <v>27</v>
      </c>
      <c r="S16">
        <v>25</v>
      </c>
      <c r="T16" s="10">
        <v>27</v>
      </c>
      <c r="U16" s="9">
        <v>22</v>
      </c>
      <c r="V16">
        <v>25</v>
      </c>
      <c r="W16">
        <v>25</v>
      </c>
      <c r="X16" s="10">
        <v>29</v>
      </c>
      <c r="Y16" s="9">
        <v>26</v>
      </c>
      <c r="Z16">
        <v>27</v>
      </c>
      <c r="AA16">
        <v>25</v>
      </c>
      <c r="AB16" s="10">
        <v>25</v>
      </c>
      <c r="AC16" s="9">
        <f>SUM(E16:AB16)</f>
        <v>600</v>
      </c>
      <c r="AD16" s="43">
        <f>IF(ISERROR(SMALL($E16:$AB16,COUNTIF($E16:$AB16,-1)+COLUMN(AD16)-29)),"",SMALL($E16:$AB16,COUNTIF($E16:$AB16,-1)+COLUMN(AD16)-29))</f>
        <v>19</v>
      </c>
      <c r="AE16" s="44">
        <f>IF(ISERROR(SMALL($E16:$AB16,COUNTIF($E16:$AB16,-1)+COLUMN(AE16)-29)),"",SMALL($E16:$AB16,COUNTIF($E16:$AB16,-1)+COLUMN(AE16)-29))</f>
        <v>22</v>
      </c>
      <c r="AF16" s="79">
        <f>IF(ISERROR(SMALL($E16:$AB16,COUNTIF($E16:$AB16,-1)+COLUMN(AF16)-29)),"",SMALL($E16:$AB16,COUNTIF($E16:$AB16,-1)+COLUMN(AF16)-29))</f>
        <v>22</v>
      </c>
      <c r="AG16" s="78">
        <f>+AC16-AD16-AE16-AF16</f>
        <v>537</v>
      </c>
    </row>
    <row r="17" spans="1:33">
      <c r="A17" s="2">
        <v>9</v>
      </c>
      <c r="B17" s="2">
        <v>218</v>
      </c>
      <c r="C17" s="10" t="s">
        <v>140</v>
      </c>
      <c r="D17" s="60" t="s">
        <v>138</v>
      </c>
      <c r="E17" s="9">
        <v>27</v>
      </c>
      <c r="F17">
        <v>27</v>
      </c>
      <c r="G17">
        <v>24</v>
      </c>
      <c r="H17" s="10">
        <v>22</v>
      </c>
      <c r="I17">
        <v>27</v>
      </c>
      <c r="J17">
        <v>24</v>
      </c>
      <c r="K17">
        <v>25</v>
      </c>
      <c r="L17" s="10">
        <v>23</v>
      </c>
      <c r="M17" s="9">
        <v>23</v>
      </c>
      <c r="N17">
        <v>28</v>
      </c>
      <c r="O17">
        <v>21</v>
      </c>
      <c r="P17" s="10">
        <v>26</v>
      </c>
      <c r="Q17" s="9">
        <v>24</v>
      </c>
      <c r="R17">
        <v>22</v>
      </c>
      <c r="S17">
        <v>23</v>
      </c>
      <c r="T17" s="10">
        <v>25</v>
      </c>
      <c r="U17" s="9">
        <v>25</v>
      </c>
      <c r="V17">
        <v>24</v>
      </c>
      <c r="W17">
        <v>22</v>
      </c>
      <c r="X17" s="45">
        <v>27</v>
      </c>
      <c r="Y17" s="9">
        <v>27</v>
      </c>
      <c r="Z17">
        <v>26</v>
      </c>
      <c r="AA17">
        <v>27</v>
      </c>
      <c r="AB17" s="10">
        <v>27</v>
      </c>
      <c r="AC17" s="9">
        <f>SUM(E17:AB17)</f>
        <v>596</v>
      </c>
      <c r="AD17" s="43">
        <f>IF(ISERROR(SMALL($E17:$AB17,COUNTIF($E17:$AB17,-1)+COLUMN(AD17)-29)),"",SMALL($E17:$AB17,COUNTIF($E17:$AB17,-1)+COLUMN(AD17)-29))</f>
        <v>21</v>
      </c>
      <c r="AE17" s="44">
        <f>IF(ISERROR(SMALL($E17:$AB17,COUNTIF($E17:$AB17,-1)+COLUMN(AE17)-29)),"",SMALL($E17:$AB17,COUNTIF($E17:$AB17,-1)+COLUMN(AE17)-29))</f>
        <v>22</v>
      </c>
      <c r="AF17" s="79">
        <f>IF(ISERROR(SMALL($E17:$AB17,COUNTIF($E17:$AB17,-1)+COLUMN(AF17)-29)),"",SMALL($E17:$AB17,COUNTIF($E17:$AB17,-1)+COLUMN(AF17)-29))</f>
        <v>22</v>
      </c>
      <c r="AG17" s="78">
        <f>+AC17-AD17-AE17-AF17</f>
        <v>531</v>
      </c>
    </row>
    <row r="18" spans="1:33">
      <c r="A18" s="2">
        <v>10</v>
      </c>
      <c r="B18" s="2">
        <v>277</v>
      </c>
      <c r="C18" s="10" t="s">
        <v>141</v>
      </c>
      <c r="D18" s="60" t="s">
        <v>138</v>
      </c>
      <c r="E18" s="9">
        <v>21</v>
      </c>
      <c r="F18">
        <v>24</v>
      </c>
      <c r="G18">
        <v>21</v>
      </c>
      <c r="H18" s="10">
        <v>21</v>
      </c>
      <c r="I18">
        <v>23</v>
      </c>
      <c r="J18">
        <v>20</v>
      </c>
      <c r="K18">
        <v>24</v>
      </c>
      <c r="L18" s="10">
        <v>20</v>
      </c>
      <c r="M18" s="9">
        <v>20</v>
      </c>
      <c r="N18">
        <v>20</v>
      </c>
      <c r="O18">
        <v>22</v>
      </c>
      <c r="P18" s="10">
        <v>20</v>
      </c>
      <c r="Q18" s="9">
        <v>21</v>
      </c>
      <c r="R18">
        <v>21</v>
      </c>
      <c r="S18">
        <v>20</v>
      </c>
      <c r="T18" s="10">
        <v>22</v>
      </c>
      <c r="U18" s="9">
        <v>23</v>
      </c>
      <c r="V18">
        <v>22</v>
      </c>
      <c r="W18">
        <v>24</v>
      </c>
      <c r="X18" s="10">
        <v>28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437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437</v>
      </c>
    </row>
    <row r="19" spans="1:33">
      <c r="A19" s="2">
        <v>11</v>
      </c>
      <c r="B19" s="2">
        <v>248</v>
      </c>
      <c r="C19" t="s">
        <v>33</v>
      </c>
      <c r="D19" s="57" t="s">
        <v>138</v>
      </c>
      <c r="E19" s="9">
        <v>0</v>
      </c>
      <c r="F19">
        <v>0</v>
      </c>
      <c r="G19">
        <v>0</v>
      </c>
      <c r="H19" s="10">
        <v>0</v>
      </c>
      <c r="I19">
        <v>24</v>
      </c>
      <c r="J19">
        <v>23</v>
      </c>
      <c r="K19">
        <v>27</v>
      </c>
      <c r="L19" s="55">
        <v>24</v>
      </c>
      <c r="M19">
        <v>22</v>
      </c>
      <c r="N19">
        <v>23</v>
      </c>
      <c r="O19">
        <v>24</v>
      </c>
      <c r="P19">
        <v>22</v>
      </c>
      <c r="Q19" s="53">
        <v>25</v>
      </c>
      <c r="R19">
        <v>26</v>
      </c>
      <c r="S19">
        <v>24</v>
      </c>
      <c r="T19">
        <v>26</v>
      </c>
      <c r="U19" s="53">
        <v>24</v>
      </c>
      <c r="V19">
        <v>23</v>
      </c>
      <c r="W19">
        <v>23</v>
      </c>
      <c r="X19" s="55">
        <v>26</v>
      </c>
      <c r="Y19">
        <v>0</v>
      </c>
      <c r="Z19">
        <v>0</v>
      </c>
      <c r="AA19">
        <v>0</v>
      </c>
      <c r="AB19">
        <v>0</v>
      </c>
      <c r="AC19" s="53">
        <f>SUM(E19:AB19)</f>
        <v>386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386</v>
      </c>
    </row>
    <row r="20" spans="1:33">
      <c r="A20" s="2">
        <v>12</v>
      </c>
      <c r="B20" s="2">
        <v>125</v>
      </c>
      <c r="C20" s="10" t="s">
        <v>142</v>
      </c>
      <c r="D20" s="60" t="s">
        <v>131</v>
      </c>
      <c r="E20" s="9">
        <v>24</v>
      </c>
      <c r="F20">
        <v>25</v>
      </c>
      <c r="G20">
        <v>23</v>
      </c>
      <c r="H20" s="10">
        <v>23</v>
      </c>
      <c r="I20">
        <v>0</v>
      </c>
      <c r="J20">
        <v>0</v>
      </c>
      <c r="K20">
        <v>0</v>
      </c>
      <c r="L20" s="10">
        <v>0</v>
      </c>
      <c r="M20" s="9">
        <v>18</v>
      </c>
      <c r="N20">
        <v>22</v>
      </c>
      <c r="O20">
        <v>23</v>
      </c>
      <c r="P20" s="10">
        <v>21</v>
      </c>
      <c r="Q20" s="9">
        <v>23</v>
      </c>
      <c r="R20">
        <v>25</v>
      </c>
      <c r="S20">
        <v>22</v>
      </c>
      <c r="T20" s="10">
        <v>23</v>
      </c>
      <c r="U20" s="9">
        <v>0</v>
      </c>
      <c r="V20">
        <v>0</v>
      </c>
      <c r="W20">
        <v>0</v>
      </c>
      <c r="X20" s="10">
        <v>0</v>
      </c>
      <c r="Y20" s="9">
        <v>24</v>
      </c>
      <c r="Z20">
        <v>28</v>
      </c>
      <c r="AA20">
        <v>26</v>
      </c>
      <c r="AB20" s="10">
        <v>26</v>
      </c>
      <c r="AC20" s="9">
        <f>SUM(E20:AB20)</f>
        <v>376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376</v>
      </c>
    </row>
    <row r="21" spans="1:33">
      <c r="A21" s="2">
        <v>13</v>
      </c>
      <c r="B21" s="2">
        <v>50</v>
      </c>
      <c r="C21" s="10" t="s">
        <v>143</v>
      </c>
      <c r="D21" s="60" t="s">
        <v>131</v>
      </c>
      <c r="E21" s="9">
        <v>0</v>
      </c>
      <c r="F21">
        <v>0</v>
      </c>
      <c r="G21">
        <v>0</v>
      </c>
      <c r="H21" s="10">
        <v>0</v>
      </c>
      <c r="I21">
        <v>0</v>
      </c>
      <c r="J21">
        <v>0</v>
      </c>
      <c r="K21">
        <v>0</v>
      </c>
      <c r="L21" s="10">
        <v>0</v>
      </c>
      <c r="M21" s="34">
        <f>1+32</f>
        <v>33</v>
      </c>
      <c r="N21">
        <v>35</v>
      </c>
      <c r="O21">
        <v>35</v>
      </c>
      <c r="P21" s="10">
        <v>30</v>
      </c>
      <c r="Q21" s="9">
        <v>0</v>
      </c>
      <c r="R21">
        <v>0</v>
      </c>
      <c r="S21">
        <v>0</v>
      </c>
      <c r="T21" s="10">
        <v>0</v>
      </c>
      <c r="U21" s="9">
        <v>0</v>
      </c>
      <c r="V21">
        <v>0</v>
      </c>
      <c r="W21">
        <v>0</v>
      </c>
      <c r="X21" s="10">
        <v>0</v>
      </c>
      <c r="Y21" s="9">
        <v>0</v>
      </c>
      <c r="Z21">
        <v>0</v>
      </c>
      <c r="AA21">
        <v>0</v>
      </c>
      <c r="AB21" s="10">
        <v>0</v>
      </c>
      <c r="AC21" s="9">
        <f>SUM(E21:AB21)</f>
        <v>133</v>
      </c>
      <c r="AD21" s="43">
        <f>IF(ISERROR(SMALL($E21:$AB21,COUNTIF($E21:$AB21,-1)+COLUMN(AD21)-29)),"",SMALL($E21:$AB21,COUNTIF($E21:$AB21,-1)+COLUMN(AD21)-29))</f>
        <v>0</v>
      </c>
      <c r="AE21" s="44">
        <f>IF(ISERROR(SMALL($E21:$AB21,COUNTIF($E21:$AB21,-1)+COLUMN(AE21)-29)),"",SMALL($E21:$AB21,COUNTIF($E21:$AB21,-1)+COLUMN(AE21)-29))</f>
        <v>0</v>
      </c>
      <c r="AF21" s="79">
        <f>IF(ISERROR(SMALL($E21:$AB21,COUNTIF($E21:$AB21,-1)+COLUMN(AF21)-29)),"",SMALL($E21:$AB21,COUNTIF($E21:$AB21,-1)+COLUMN(AF21)-29))</f>
        <v>0</v>
      </c>
      <c r="AG21" s="78">
        <f>+AC21-AD21-AE21-AF21</f>
        <v>133</v>
      </c>
    </row>
    <row r="22" spans="1:33">
      <c r="A22" s="2">
        <v>14</v>
      </c>
      <c r="B22" s="2">
        <v>49</v>
      </c>
      <c r="C22" s="10" t="s">
        <v>144</v>
      </c>
      <c r="D22" s="60" t="s">
        <v>131</v>
      </c>
      <c r="E22" s="9">
        <v>0</v>
      </c>
      <c r="F22">
        <v>0</v>
      </c>
      <c r="G22">
        <v>0</v>
      </c>
      <c r="H22" s="10">
        <v>0</v>
      </c>
      <c r="I22">
        <v>0</v>
      </c>
      <c r="J22">
        <v>0</v>
      </c>
      <c r="K22">
        <v>0</v>
      </c>
      <c r="L22" s="10">
        <v>0</v>
      </c>
      <c r="M22" s="9">
        <v>28</v>
      </c>
      <c r="N22">
        <v>27</v>
      </c>
      <c r="O22">
        <v>20</v>
      </c>
      <c r="P22" s="10">
        <v>27</v>
      </c>
      <c r="Q22" s="9">
        <v>0</v>
      </c>
      <c r="R22">
        <v>0</v>
      </c>
      <c r="S22">
        <v>0</v>
      </c>
      <c r="T22" s="10">
        <v>0</v>
      </c>
      <c r="U22" s="9">
        <v>0</v>
      </c>
      <c r="V22">
        <v>0</v>
      </c>
      <c r="W22">
        <v>0</v>
      </c>
      <c r="X22" s="10">
        <v>0</v>
      </c>
      <c r="Y22" s="9">
        <v>0</v>
      </c>
      <c r="Z22">
        <v>0</v>
      </c>
      <c r="AA22">
        <v>0</v>
      </c>
      <c r="AB22" s="10">
        <v>0</v>
      </c>
      <c r="AC22" s="9">
        <f>SUM(E22:AB22)</f>
        <v>102</v>
      </c>
      <c r="AD22" s="43">
        <f>IF(ISERROR(SMALL($E22:$AB22,COUNTIF($E22:$AB22,-1)+COLUMN(AD22)-29)),"",SMALL($E22:$AB22,COUNTIF($E22:$AB22,-1)+COLUMN(AD22)-29))</f>
        <v>0</v>
      </c>
      <c r="AE22" s="44">
        <f>IF(ISERROR(SMALL($E22:$AB22,COUNTIF($E22:$AB22,-1)+COLUMN(AE22)-29)),"",SMALL($E22:$AB22,COUNTIF($E22:$AB22,-1)+COLUMN(AE22)-29))</f>
        <v>0</v>
      </c>
      <c r="AF22" s="79">
        <f>IF(ISERROR(SMALL($E22:$AB22,COUNTIF($E22:$AB22,-1)+COLUMN(AF22)-29)),"",SMALL($E22:$AB22,COUNTIF($E22:$AB22,-1)+COLUMN(AF22)-29))</f>
        <v>0</v>
      </c>
      <c r="AG22" s="78">
        <f>+AC22-AD22-AE22-AF22</f>
        <v>102</v>
      </c>
    </row>
    <row r="23" spans="1:33">
      <c r="A23" s="2">
        <v>15</v>
      </c>
      <c r="B23" s="2">
        <v>229</v>
      </c>
      <c r="C23" s="10" t="s">
        <v>145</v>
      </c>
      <c r="D23" s="57" t="s">
        <v>138</v>
      </c>
      <c r="E23" s="9">
        <v>22</v>
      </c>
      <c r="F23">
        <v>21</v>
      </c>
      <c r="G23">
        <v>22</v>
      </c>
      <c r="H23" s="10">
        <v>24</v>
      </c>
      <c r="I23">
        <v>0</v>
      </c>
      <c r="J23">
        <v>0</v>
      </c>
      <c r="K23">
        <v>0</v>
      </c>
      <c r="L23" s="55">
        <v>0</v>
      </c>
      <c r="M23">
        <v>0</v>
      </c>
      <c r="N23">
        <v>0</v>
      </c>
      <c r="O23">
        <v>0</v>
      </c>
      <c r="P23">
        <v>0</v>
      </c>
      <c r="Q23" s="53">
        <v>0</v>
      </c>
      <c r="R23">
        <v>0</v>
      </c>
      <c r="S23">
        <v>0</v>
      </c>
      <c r="T23" s="55">
        <v>0</v>
      </c>
      <c r="U23">
        <v>0</v>
      </c>
      <c r="V23">
        <v>0</v>
      </c>
      <c r="W23">
        <v>0</v>
      </c>
      <c r="X23" s="55">
        <v>0</v>
      </c>
      <c r="Y23">
        <v>0</v>
      </c>
      <c r="Z23">
        <v>0</v>
      </c>
      <c r="AA23">
        <v>0</v>
      </c>
      <c r="AB23">
        <v>0</v>
      </c>
      <c r="AC23" s="53">
        <f>SUM(E23:AB23)</f>
        <v>89</v>
      </c>
      <c r="AD23" s="43">
        <f>IF(ISERROR(SMALL($E23:$AB23,COUNTIF($E23:$AB23,-1)+COLUMN(AD23)-29)),"",SMALL($E23:$AB23,COUNTIF($E23:$AB23,-1)+COLUMN(AD23)-29))</f>
        <v>0</v>
      </c>
      <c r="AE23" s="44">
        <f>IF(ISERROR(SMALL($E23:$AB23,COUNTIF($E23:$AB23,-1)+COLUMN(AE23)-29)),"",SMALL($E23:$AB23,COUNTIF($E23:$AB23,-1)+COLUMN(AE23)-29))</f>
        <v>0</v>
      </c>
      <c r="AF23" s="79">
        <f>IF(ISERROR(SMALL($E23:$AB23,COUNTIF($E23:$AB23,-1)+COLUMN(AF23)-29)),"",SMALL($E23:$AB23,COUNTIF($E23:$AB23,-1)+COLUMN(AF23)-29))</f>
        <v>0</v>
      </c>
      <c r="AG23" s="78">
        <f>+AC23-AD23-AE23-AF23</f>
        <v>89</v>
      </c>
    </row>
    <row r="24" spans="1:33">
      <c r="A24" s="2">
        <v>16</v>
      </c>
      <c r="B24" s="2">
        <v>282</v>
      </c>
      <c r="C24" s="10" t="s">
        <v>146</v>
      </c>
      <c r="D24" s="60" t="s">
        <v>138</v>
      </c>
      <c r="E24" s="9">
        <v>0</v>
      </c>
      <c r="F24">
        <v>0</v>
      </c>
      <c r="G24">
        <v>0</v>
      </c>
      <c r="H24" s="10">
        <v>0</v>
      </c>
      <c r="I24">
        <v>21</v>
      </c>
      <c r="J24">
        <v>21</v>
      </c>
      <c r="K24">
        <v>21</v>
      </c>
      <c r="L24" s="10">
        <v>22</v>
      </c>
      <c r="M24" s="9">
        <v>0</v>
      </c>
      <c r="N24">
        <v>0</v>
      </c>
      <c r="O24">
        <v>0</v>
      </c>
      <c r="P24" s="10">
        <v>0</v>
      </c>
      <c r="Q24" s="9">
        <v>0</v>
      </c>
      <c r="R24">
        <v>0</v>
      </c>
      <c r="S24">
        <v>0</v>
      </c>
      <c r="T24" s="10">
        <v>0</v>
      </c>
      <c r="U24" s="9">
        <v>0</v>
      </c>
      <c r="V24">
        <v>0</v>
      </c>
      <c r="W24">
        <v>0</v>
      </c>
      <c r="X24" s="10">
        <v>0</v>
      </c>
      <c r="Y24" s="9">
        <v>0</v>
      </c>
      <c r="Z24">
        <v>0</v>
      </c>
      <c r="AA24">
        <v>0</v>
      </c>
      <c r="AB24" s="10">
        <v>0</v>
      </c>
      <c r="AC24" s="9">
        <f>SUM(E24:AB24)</f>
        <v>85</v>
      </c>
      <c r="AD24" s="43">
        <f>IF(ISERROR(SMALL($E24:$AB24,COUNTIF($E24:$AB24,-1)+COLUMN(AD24)-29)),"",SMALL($E24:$AB24,COUNTIF($E24:$AB24,-1)+COLUMN(AD24)-29))</f>
        <v>0</v>
      </c>
      <c r="AE24" s="44">
        <f>IF(ISERROR(SMALL($E24:$AB24,COUNTIF($E24:$AB24,-1)+COLUMN(AE24)-29)),"",SMALL($E24:$AB24,COUNTIF($E24:$AB24,-1)+COLUMN(AE24)-29))</f>
        <v>0</v>
      </c>
      <c r="AF24" s="79">
        <f>IF(ISERROR(SMALL($E24:$AB24,COUNTIF($E24:$AB24,-1)+COLUMN(AF24)-29)),"",SMALL($E24:$AB24,COUNTIF($E24:$AB24,-1)+COLUMN(AF24)-29))</f>
        <v>0</v>
      </c>
      <c r="AG24" s="78">
        <f>+AC24-AD24-AE24-AF24</f>
        <v>85</v>
      </c>
    </row>
    <row r="25" spans="1:33">
      <c r="A25" s="2">
        <v>17</v>
      </c>
      <c r="B25" s="2">
        <v>235</v>
      </c>
      <c r="C25" s="10" t="s">
        <v>28</v>
      </c>
      <c r="D25" s="60" t="s">
        <v>138</v>
      </c>
      <c r="E25" s="9">
        <v>0</v>
      </c>
      <c r="F25">
        <v>0</v>
      </c>
      <c r="G25">
        <v>0</v>
      </c>
      <c r="H25" s="10">
        <v>0</v>
      </c>
      <c r="I25">
        <v>25</v>
      </c>
      <c r="J25">
        <v>19</v>
      </c>
      <c r="K25">
        <v>19</v>
      </c>
      <c r="L25" s="10">
        <v>21</v>
      </c>
      <c r="M25" s="9">
        <v>0</v>
      </c>
      <c r="N25">
        <v>0</v>
      </c>
      <c r="O25">
        <v>0</v>
      </c>
      <c r="P25" s="10">
        <v>0</v>
      </c>
      <c r="Q25" s="9">
        <v>0</v>
      </c>
      <c r="R25">
        <v>0</v>
      </c>
      <c r="S25">
        <v>0</v>
      </c>
      <c r="T25" s="10">
        <v>0</v>
      </c>
      <c r="U25" s="9">
        <v>0</v>
      </c>
      <c r="V25">
        <v>0</v>
      </c>
      <c r="W25">
        <v>0</v>
      </c>
      <c r="X25" s="10">
        <v>0</v>
      </c>
      <c r="Y25" s="9">
        <v>0</v>
      </c>
      <c r="Z25">
        <v>0</v>
      </c>
      <c r="AA25">
        <v>0</v>
      </c>
      <c r="AB25" s="10">
        <v>0</v>
      </c>
      <c r="AC25" s="9">
        <f>SUM(E25:AB25)</f>
        <v>84</v>
      </c>
      <c r="AD25" s="43">
        <f>IF(ISERROR(SMALL($E25:$AB25,COUNTIF($E25:$AB25,-1)+COLUMN(AD25)-29)),"",SMALL($E25:$AB25,COUNTIF($E25:$AB25,-1)+COLUMN(AD25)-29))</f>
        <v>0</v>
      </c>
      <c r="AE25" s="44">
        <f>IF(ISERROR(SMALL($E25:$AB25,COUNTIF($E25:$AB25,-1)+COLUMN(AE25)-29)),"",SMALL($E25:$AB25,COUNTIF($E25:$AB25,-1)+COLUMN(AE25)-29))</f>
        <v>0</v>
      </c>
      <c r="AF25" s="79">
        <f>IF(ISERROR(SMALL($E25:$AB25,COUNTIF($E25:$AB25,-1)+COLUMN(AF25)-29)),"",SMALL($E25:$AB25,COUNTIF($E25:$AB25,-1)+COLUMN(AF25)-29))</f>
        <v>0</v>
      </c>
      <c r="AG25" s="78">
        <f>+AC25-AD25-AE25-AF25</f>
        <v>84</v>
      </c>
    </row>
    <row r="26" spans="1:33">
      <c r="A26" s="2">
        <v>18</v>
      </c>
      <c r="B26" s="2">
        <v>867</v>
      </c>
      <c r="C26" s="10" t="s">
        <v>147</v>
      </c>
      <c r="D26" s="60" t="s">
        <v>138</v>
      </c>
      <c r="E26" s="9">
        <v>0</v>
      </c>
      <c r="F26">
        <v>0</v>
      </c>
      <c r="G26">
        <v>0</v>
      </c>
      <c r="H26" s="10">
        <v>0</v>
      </c>
      <c r="I26">
        <v>0</v>
      </c>
      <c r="J26">
        <v>25</v>
      </c>
      <c r="K26">
        <v>28</v>
      </c>
      <c r="L26" s="10">
        <v>29</v>
      </c>
      <c r="M26" s="9">
        <v>0</v>
      </c>
      <c r="N26">
        <v>0</v>
      </c>
      <c r="O26">
        <v>0</v>
      </c>
      <c r="P26" s="10">
        <v>0</v>
      </c>
      <c r="Q26" s="9">
        <v>0</v>
      </c>
      <c r="R26">
        <v>0</v>
      </c>
      <c r="S26">
        <v>0</v>
      </c>
      <c r="T26" s="10">
        <v>0</v>
      </c>
      <c r="U26" s="9">
        <v>0</v>
      </c>
      <c r="V26">
        <v>0</v>
      </c>
      <c r="W26">
        <v>0</v>
      </c>
      <c r="X26" s="10">
        <v>0</v>
      </c>
      <c r="Y26" s="9">
        <v>0</v>
      </c>
      <c r="Z26">
        <v>0</v>
      </c>
      <c r="AA26">
        <v>0</v>
      </c>
      <c r="AB26" s="10">
        <v>0</v>
      </c>
      <c r="AC26" s="9">
        <f>SUM(E26:AB26)</f>
        <v>82</v>
      </c>
      <c r="AD26" s="43">
        <f>IF(ISERROR(SMALL($E26:$AB26,COUNTIF($E26:$AB26,-1)+COLUMN(AD26)-29)),"",SMALL($E26:$AB26,COUNTIF($E26:$AB26,-1)+COLUMN(AD26)-29))</f>
        <v>0</v>
      </c>
      <c r="AE26" s="44">
        <f>IF(ISERROR(SMALL($E26:$AB26,COUNTIF($E26:$AB26,-1)+COLUMN(AE26)-29)),"",SMALL($E26:$AB26,COUNTIF($E26:$AB26,-1)+COLUMN(AE26)-29))</f>
        <v>0</v>
      </c>
      <c r="AF26" s="79">
        <f>IF(ISERROR(SMALL($E26:$AB26,COUNTIF($E26:$AB26,-1)+COLUMN(AF26)-29)),"",SMALL($E26:$AB26,COUNTIF($E26:$AB26,-1)+COLUMN(AF26)-29))</f>
        <v>0</v>
      </c>
      <c r="AG26" s="78">
        <f>+AC26-AD26-AE26-AF26</f>
        <v>82</v>
      </c>
    </row>
    <row r="27" spans="1:33">
      <c r="A27" s="2">
        <v>19</v>
      </c>
      <c r="B27" s="2">
        <v>209</v>
      </c>
      <c r="C27" s="10" t="s">
        <v>148</v>
      </c>
      <c r="D27" s="60" t="s">
        <v>138</v>
      </c>
      <c r="E27" s="9">
        <v>0</v>
      </c>
      <c r="F27">
        <v>0</v>
      </c>
      <c r="G27">
        <v>0</v>
      </c>
      <c r="H27" s="10">
        <v>0</v>
      </c>
      <c r="I27">
        <v>0</v>
      </c>
      <c r="J27">
        <v>0</v>
      </c>
      <c r="K27">
        <v>0</v>
      </c>
      <c r="L27" s="10">
        <v>0</v>
      </c>
      <c r="M27" s="9">
        <v>0</v>
      </c>
      <c r="N27">
        <v>0</v>
      </c>
      <c r="O27">
        <v>0</v>
      </c>
      <c r="P27" s="10">
        <v>0</v>
      </c>
      <c r="Q27" s="9">
        <v>20</v>
      </c>
      <c r="R27">
        <v>20</v>
      </c>
      <c r="S27">
        <v>21</v>
      </c>
      <c r="T27" s="10">
        <v>21</v>
      </c>
      <c r="U27" s="9">
        <v>0</v>
      </c>
      <c r="V27">
        <v>0</v>
      </c>
      <c r="W27">
        <v>0</v>
      </c>
      <c r="X27" s="10">
        <v>0</v>
      </c>
      <c r="Y27" s="9">
        <v>0</v>
      </c>
      <c r="Z27">
        <v>0</v>
      </c>
      <c r="AA27">
        <v>0</v>
      </c>
      <c r="AB27" s="10">
        <v>0</v>
      </c>
      <c r="AC27" s="9">
        <f>SUM(E27:AB27)</f>
        <v>82</v>
      </c>
      <c r="AD27" s="43">
        <f>IF(ISERROR(SMALL($E27:$AB27,COUNTIF($E27:$AB27,-1)+COLUMN(AD27)-29)),"",SMALL($E27:$AB27,COUNTIF($E27:$AB27,-1)+COLUMN(AD27)-29))</f>
        <v>0</v>
      </c>
      <c r="AE27" s="44">
        <f>IF(ISERROR(SMALL($E27:$AB27,COUNTIF($E27:$AB27,-1)+COLUMN(AE27)-29)),"",SMALL($E27:$AB27,COUNTIF($E27:$AB27,-1)+COLUMN(AE27)-29))</f>
        <v>0</v>
      </c>
      <c r="AF27" s="79">
        <f>IF(ISERROR(SMALL($E27:$AB27,COUNTIF($E27:$AB27,-1)+COLUMN(AF27)-29)),"",SMALL($E27:$AB27,COUNTIF($E27:$AB27,-1)+COLUMN(AF27)-29))</f>
        <v>0</v>
      </c>
      <c r="AG27" s="78">
        <f>+AC27-AD27-AE27-AF27</f>
        <v>82</v>
      </c>
    </row>
    <row r="28" spans="1:33">
      <c r="A28" s="2">
        <v>20</v>
      </c>
      <c r="B28" s="2">
        <v>832</v>
      </c>
      <c r="C28" s="10" t="s">
        <v>72</v>
      </c>
      <c r="D28" s="60" t="s">
        <v>138</v>
      </c>
      <c r="E28" s="9">
        <v>0</v>
      </c>
      <c r="F28">
        <v>0</v>
      </c>
      <c r="G28">
        <v>0</v>
      </c>
      <c r="H28" s="10">
        <v>0</v>
      </c>
      <c r="I28">
        <v>0</v>
      </c>
      <c r="J28">
        <v>0</v>
      </c>
      <c r="K28">
        <v>0</v>
      </c>
      <c r="L28" s="10">
        <v>0</v>
      </c>
      <c r="M28" s="9">
        <v>21</v>
      </c>
      <c r="N28">
        <v>19</v>
      </c>
      <c r="O28">
        <v>0</v>
      </c>
      <c r="P28" s="10">
        <v>19</v>
      </c>
      <c r="Q28" s="9">
        <v>0</v>
      </c>
      <c r="R28">
        <v>0</v>
      </c>
      <c r="S28">
        <v>0</v>
      </c>
      <c r="T28" s="10">
        <v>0</v>
      </c>
      <c r="U28" s="9">
        <v>0</v>
      </c>
      <c r="V28">
        <v>0</v>
      </c>
      <c r="W28">
        <v>0</v>
      </c>
      <c r="X28" s="10">
        <v>0</v>
      </c>
      <c r="Y28" s="9">
        <v>0</v>
      </c>
      <c r="Z28">
        <v>0</v>
      </c>
      <c r="AA28">
        <v>0</v>
      </c>
      <c r="AB28" s="10">
        <v>0</v>
      </c>
      <c r="AC28" s="9">
        <f>SUM(E28:AB28)</f>
        <v>59</v>
      </c>
      <c r="AD28" s="43">
        <f>IF(ISERROR(SMALL($E28:$AB28,COUNTIF($E28:$AB28,-1)+COLUMN(AD28)-29)),"",SMALL($E28:$AB28,COUNTIF($E28:$AB28,-1)+COLUMN(AD28)-29))</f>
        <v>0</v>
      </c>
      <c r="AE28" s="44">
        <f>IF(ISERROR(SMALL($E28:$AB28,COUNTIF($E28:$AB28,-1)+COLUMN(AE28)-29)),"",SMALL($E28:$AB28,COUNTIF($E28:$AB28,-1)+COLUMN(AE28)-29))</f>
        <v>0</v>
      </c>
      <c r="AF28" s="79">
        <f>IF(ISERROR(SMALL($E28:$AB28,COUNTIF($E28:$AB28,-1)+COLUMN(AF28)-29)),"",SMALL($E28:$AB28,COUNTIF($E28:$AB28,-1)+COLUMN(AF28)-29))</f>
        <v>0</v>
      </c>
      <c r="AG28" s="78">
        <f>+AC28-AD28-AE28-AF28</f>
        <v>59</v>
      </c>
    </row>
    <row r="29" spans="1:33">
      <c r="A29" s="2">
        <v>21</v>
      </c>
      <c r="B29" s="2">
        <v>202</v>
      </c>
      <c r="C29" s="10" t="s">
        <v>149</v>
      </c>
      <c r="D29" s="60" t="s">
        <v>138</v>
      </c>
      <c r="E29" s="9">
        <v>20</v>
      </c>
      <c r="F29">
        <v>20</v>
      </c>
      <c r="G29">
        <v>0</v>
      </c>
      <c r="H29" s="10">
        <v>0</v>
      </c>
      <c r="I29">
        <v>0</v>
      </c>
      <c r="J29">
        <v>0</v>
      </c>
      <c r="K29">
        <v>0</v>
      </c>
      <c r="L29" s="10">
        <v>0</v>
      </c>
      <c r="M29" s="9">
        <v>0</v>
      </c>
      <c r="N29">
        <v>0</v>
      </c>
      <c r="O29">
        <v>0</v>
      </c>
      <c r="P29" s="10">
        <v>0</v>
      </c>
      <c r="Q29" s="9">
        <v>0</v>
      </c>
      <c r="R29">
        <v>0</v>
      </c>
      <c r="S29">
        <v>0</v>
      </c>
      <c r="T29" s="10">
        <v>0</v>
      </c>
      <c r="U29" s="9">
        <v>0</v>
      </c>
      <c r="V29">
        <v>0</v>
      </c>
      <c r="W29">
        <v>0</v>
      </c>
      <c r="X29" s="10">
        <v>0</v>
      </c>
      <c r="Y29" s="9">
        <v>0</v>
      </c>
      <c r="Z29">
        <v>0</v>
      </c>
      <c r="AA29">
        <v>0</v>
      </c>
      <c r="AB29" s="10">
        <v>0</v>
      </c>
      <c r="AC29" s="9">
        <f>SUM(E29:AB29)</f>
        <v>40</v>
      </c>
      <c r="AD29" s="43">
        <f>IF(ISERROR(SMALL($E29:$AB29,COUNTIF($E29:$AB29,-1)+COLUMN(AD29)-29)),"",SMALL($E29:$AB29,COUNTIF($E29:$AB29,-1)+COLUMN(AD29)-29))</f>
        <v>0</v>
      </c>
      <c r="AE29" s="44">
        <f>IF(ISERROR(SMALL($E29:$AB29,COUNTIF($E29:$AB29,-1)+COLUMN(AE29)-29)),"",SMALL($E29:$AB29,COUNTIF($E29:$AB29,-1)+COLUMN(AE29)-29))</f>
        <v>0</v>
      </c>
      <c r="AF29" s="79">
        <f>IF(ISERROR(SMALL($E29:$AB29,COUNTIF($E29:$AB29,-1)+COLUMN(AF29)-29)),"",SMALL($E29:$AB29,COUNTIF($E29:$AB29,-1)+COLUMN(AF29)-29))</f>
        <v>0</v>
      </c>
      <c r="AG29" s="78">
        <f>+AC29-AD29-AE29-AF29</f>
        <v>40</v>
      </c>
    </row>
    <row r="30" spans="1:33">
      <c r="A30" s="2">
        <v>22</v>
      </c>
      <c r="B30" s="2"/>
      <c r="C30" s="10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>
        <v>23</v>
      </c>
      <c r="B31" s="2"/>
      <c r="C31" s="10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>
        <v>24</v>
      </c>
      <c r="B32" s="2"/>
      <c r="C32" s="10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2">
        <v>25</v>
      </c>
      <c r="B33" s="10"/>
      <c r="C33" s="10"/>
      <c r="D33" s="60"/>
      <c r="E33" s="9"/>
      <c r="H33" s="10"/>
      <c r="L33" s="10"/>
      <c r="P33" s="10"/>
      <c r="T33" s="10"/>
      <c r="X33" s="10"/>
      <c r="AB33" s="10"/>
      <c r="AC33" s="9"/>
      <c r="AD33" s="9"/>
      <c r="AF33" s="10"/>
      <c r="AG33" s="10"/>
    </row>
    <row r="34" spans="1:33">
      <c r="A34" s="2">
        <v>26</v>
      </c>
      <c r="B34" s="10"/>
      <c r="C34" s="10"/>
      <c r="D34" s="60"/>
      <c r="E34" s="9"/>
      <c r="H34" s="10"/>
      <c r="L34" s="10"/>
      <c r="P34" s="10"/>
      <c r="T34" s="10"/>
      <c r="X34" s="10"/>
      <c r="AB34" s="10"/>
      <c r="AC34" s="9"/>
      <c r="AD34" s="9"/>
      <c r="AF34" s="10"/>
      <c r="AG34" s="10"/>
    </row>
    <row r="35" spans="1:33" ht="15.75" thickBot="1">
      <c r="A35" s="5"/>
      <c r="B35" s="5"/>
      <c r="C35" s="13"/>
      <c r="D35" s="61"/>
      <c r="E35" s="11"/>
      <c r="F35" s="12"/>
      <c r="G35" s="12"/>
      <c r="H35" s="13"/>
      <c r="I35" s="12"/>
      <c r="J35" s="12"/>
      <c r="K35" s="12"/>
      <c r="L35" s="13"/>
      <c r="M35" s="11"/>
      <c r="N35" s="12"/>
      <c r="O35" s="12"/>
      <c r="P35" s="13"/>
      <c r="Q35" s="11"/>
      <c r="R35" s="12"/>
      <c r="S35" s="12"/>
      <c r="T35" s="13"/>
      <c r="U35" s="11"/>
      <c r="V35" s="12"/>
      <c r="W35" s="12"/>
      <c r="X35" s="13"/>
      <c r="Y35" s="11"/>
      <c r="Z35" s="12"/>
      <c r="AA35" s="12"/>
      <c r="AB35" s="13"/>
      <c r="AC35" s="11"/>
      <c r="AD35" s="25"/>
      <c r="AE35" s="26"/>
      <c r="AF35" s="27"/>
      <c r="AG35" s="13"/>
    </row>
    <row r="36" spans="1:33">
      <c r="D36" s="42"/>
      <c r="E36">
        <f t="shared" ref="E36:L36" si="0">SUM(E9:E35)</f>
        <v>344</v>
      </c>
      <c r="F36">
        <f t="shared" si="0"/>
        <v>343</v>
      </c>
      <c r="G36">
        <f t="shared" si="0"/>
        <v>323</v>
      </c>
      <c r="H36">
        <f t="shared" si="0"/>
        <v>323</v>
      </c>
      <c r="I36">
        <f t="shared" si="0"/>
        <v>324</v>
      </c>
      <c r="J36">
        <f t="shared" si="0"/>
        <v>362</v>
      </c>
      <c r="K36">
        <f t="shared" si="0"/>
        <v>362</v>
      </c>
      <c r="L36">
        <f t="shared" si="0"/>
        <v>362</v>
      </c>
      <c r="M36">
        <f>SUM(M9:M35)</f>
        <v>381</v>
      </c>
      <c r="N36">
        <f t="shared" ref="N36:AB36" si="1">SUM(N9:N35)</f>
        <v>362</v>
      </c>
      <c r="O36">
        <f t="shared" si="1"/>
        <v>343</v>
      </c>
      <c r="P36">
        <f t="shared" si="1"/>
        <v>362</v>
      </c>
      <c r="Q36">
        <f t="shared" si="1"/>
        <v>344</v>
      </c>
      <c r="R36">
        <f t="shared" si="1"/>
        <v>343</v>
      </c>
      <c r="S36">
        <f t="shared" si="1"/>
        <v>343</v>
      </c>
      <c r="T36">
        <f t="shared" si="1"/>
        <v>323</v>
      </c>
      <c r="U36">
        <f t="shared" si="1"/>
        <v>303</v>
      </c>
      <c r="V36">
        <f t="shared" si="1"/>
        <v>302</v>
      </c>
      <c r="W36">
        <f t="shared" si="1"/>
        <v>302</v>
      </c>
      <c r="X36">
        <f t="shared" si="1"/>
        <v>302</v>
      </c>
      <c r="Y36">
        <f t="shared" si="1"/>
        <v>258</v>
      </c>
      <c r="Z36">
        <f t="shared" si="1"/>
        <v>257</v>
      </c>
      <c r="AA36">
        <f t="shared" si="1"/>
        <v>257</v>
      </c>
      <c r="AB36">
        <f t="shared" si="1"/>
        <v>233</v>
      </c>
      <c r="AD36" s="24"/>
      <c r="AE36" s="24"/>
      <c r="AF36" s="24"/>
    </row>
    <row r="38" spans="1:33">
      <c r="A38" s="41"/>
      <c r="B38" t="s">
        <v>40</v>
      </c>
    </row>
    <row r="39" spans="1:33">
      <c r="A39" s="15"/>
      <c r="B39" t="s">
        <v>41</v>
      </c>
    </row>
    <row r="40" spans="1:33">
      <c r="A40" s="33"/>
      <c r="B40" t="s">
        <v>42</v>
      </c>
    </row>
    <row r="41" spans="1:33">
      <c r="A41" s="36"/>
      <c r="B41" t="s">
        <v>43</v>
      </c>
    </row>
    <row r="43" spans="1:33">
      <c r="A43" s="38" t="s">
        <v>19</v>
      </c>
      <c r="B43" t="s">
        <v>44</v>
      </c>
    </row>
    <row r="44" spans="1:33" ht="15.75" thickBot="1"/>
    <row r="45" spans="1:33">
      <c r="A45" s="28" t="s">
        <v>45</v>
      </c>
    </row>
    <row r="46" spans="1:33" ht="15.75" thickBot="1">
      <c r="A46" s="29" t="s">
        <v>46</v>
      </c>
      <c r="B46" t="s">
        <v>47</v>
      </c>
    </row>
  </sheetData>
  <sortState xmlns:xlrd2="http://schemas.microsoft.com/office/spreadsheetml/2017/richdata2" ref="B9:AG29">
    <sortCondition descending="1" ref="AG9:AG29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933" priority="29" bottom="1" rank="3"/>
    <cfRule type="top10" dxfId="932" priority="53" bottom="1" rank="1"/>
    <cfRule type="top10" dxfId="931" priority="54" bottom="1" rank="1"/>
    <cfRule type="top10" dxfId="930" priority="76" bottom="1" rank="2"/>
    <cfRule type="top10" dxfId="929" priority="79" bottom="1" rank="2"/>
    <cfRule type="top10" dxfId="928" priority="100" bottom="1" rank="3"/>
  </conditionalFormatting>
  <conditionalFormatting sqref="E14:AB14">
    <cfRule type="top10" dxfId="927" priority="28" bottom="1" rank="3"/>
    <cfRule type="top10" dxfId="926" priority="52" bottom="1" rank="1"/>
    <cfRule type="top10" dxfId="925" priority="78" bottom="1" rank="2"/>
    <cfRule type="top10" dxfId="924" priority="99" bottom="1" rank="3"/>
  </conditionalFormatting>
  <conditionalFormatting sqref="E11:AB11">
    <cfRule type="top10" dxfId="923" priority="27" bottom="1" rank="3"/>
    <cfRule type="top10" dxfId="922" priority="51" bottom="1" rank="1"/>
    <cfRule type="top10" dxfId="921" priority="77" bottom="1" rank="2"/>
    <cfRule type="top10" dxfId="920" priority="98" bottom="1" rank="3"/>
  </conditionalFormatting>
  <conditionalFormatting sqref="E10:AB10">
    <cfRule type="top10" dxfId="919" priority="26" bottom="1" rank="3"/>
    <cfRule type="top10" dxfId="918" priority="50" bottom="1" rank="1"/>
    <cfRule type="top10" dxfId="917" priority="75" bottom="1" rank="2"/>
    <cfRule type="top10" dxfId="916" priority="97" bottom="1" rank="3"/>
  </conditionalFormatting>
  <conditionalFormatting sqref="E13:AB13">
    <cfRule type="top10" dxfId="915" priority="25" bottom="1" rank="3"/>
    <cfRule type="top10" dxfId="914" priority="49" bottom="1" rank="1"/>
    <cfRule type="top10" dxfId="913" priority="74" bottom="1" rank="2"/>
    <cfRule type="top10" dxfId="912" priority="96" bottom="1" rank="3"/>
  </conditionalFormatting>
  <conditionalFormatting sqref="E12:AB12">
    <cfRule type="top10" dxfId="911" priority="24" bottom="1" rank="3"/>
    <cfRule type="top10" dxfId="910" priority="48" bottom="1" rank="1"/>
    <cfRule type="top10" dxfId="909" priority="70" bottom="1" rank="2"/>
    <cfRule type="top10" dxfId="908" priority="71" bottom="1" rank="3"/>
    <cfRule type="top10" dxfId="907" priority="72" bottom="1" rank="2"/>
    <cfRule type="top10" dxfId="906" priority="73" bottom="1" rank="2"/>
    <cfRule type="top10" dxfId="905" priority="95" bottom="1" rank="3"/>
  </conditionalFormatting>
  <conditionalFormatting sqref="E15:AB15">
    <cfRule type="top10" dxfId="904" priority="23" bottom="1" rank="3"/>
    <cfRule type="top10" dxfId="903" priority="30" bottom="1" rank="1"/>
    <cfRule type="top10" dxfId="902" priority="31" bottom="1" rank="2"/>
    <cfRule type="top10" dxfId="901" priority="32" bottom="1" rank="3"/>
    <cfRule type="top10" dxfId="900" priority="47" bottom="1" rank="1"/>
    <cfRule type="top10" dxfId="899" priority="69" bottom="1" rank="2"/>
    <cfRule type="top10" dxfId="898" priority="94" percent="1" bottom="1" rank="3"/>
  </conditionalFormatting>
  <conditionalFormatting sqref="E21:AB21">
    <cfRule type="top10" dxfId="897" priority="22" bottom="1" rank="3"/>
    <cfRule type="top10" dxfId="896" priority="46" bottom="1" rank="1"/>
    <cfRule type="top10" dxfId="895" priority="68" bottom="1" rank="2"/>
    <cfRule type="top10" dxfId="894" priority="93" bottom="1" rank="3"/>
  </conditionalFormatting>
  <conditionalFormatting sqref="E16:AB16">
    <cfRule type="top10" dxfId="893" priority="20" bottom="1" rank="3"/>
    <cfRule type="top10" dxfId="892" priority="44" bottom="1" rank="1"/>
    <cfRule type="top10" dxfId="891" priority="66" bottom="1" rank="2"/>
    <cfRule type="top10" dxfId="890" priority="91" bottom="1" rank="3"/>
  </conditionalFormatting>
  <conditionalFormatting sqref="E18:AB18">
    <cfRule type="top10" dxfId="889" priority="19" bottom="1" rank="3"/>
    <cfRule type="top10" dxfId="888" priority="43" bottom="1" rank="1"/>
    <cfRule type="top10" dxfId="887" priority="65" bottom="1" rank="2"/>
    <cfRule type="top10" dxfId="886" priority="90" bottom="1" rank="3"/>
  </conditionalFormatting>
  <conditionalFormatting sqref="E20:AB20">
    <cfRule type="top10" dxfId="885" priority="17" bottom="1" rank="3"/>
    <cfRule type="top10" dxfId="884" priority="41" bottom="1" rank="1"/>
    <cfRule type="top10" dxfId="883" priority="88" bottom="1" rank="3"/>
  </conditionalFormatting>
  <conditionalFormatting sqref="E22:AB22">
    <cfRule type="top10" dxfId="882" priority="16" bottom="1" rank="3"/>
    <cfRule type="top10" dxfId="881" priority="40" bottom="1" rank="1"/>
    <cfRule type="top10" dxfId="880" priority="62" bottom="1" rank="2"/>
    <cfRule type="top10" dxfId="879" priority="87" bottom="1" rank="3"/>
  </conditionalFormatting>
  <conditionalFormatting sqref="E27:M27 O27:Q27 S27:T27 Y27:AB27 M28:M29">
    <cfRule type="top10" dxfId="878" priority="15" bottom="1" rank="3"/>
    <cfRule type="top10" dxfId="877" priority="39" bottom="1" rank="1"/>
    <cfRule type="top10" dxfId="876" priority="61" bottom="1" rank="2"/>
    <cfRule type="top10" dxfId="875" priority="86" bottom="1" rank="3"/>
  </conditionalFormatting>
  <conditionalFormatting sqref="E26:M26 O26:Q26 S26:U26 W26:AB26">
    <cfRule type="top10" dxfId="874" priority="14" bottom="1" rank="3"/>
    <cfRule type="top10" dxfId="873" priority="38" bottom="1" rank="1"/>
    <cfRule type="top10" dxfId="872" priority="60" bottom="1" rank="2"/>
    <cfRule type="top10" dxfId="871" priority="85" bottom="1" rank="3"/>
  </conditionalFormatting>
  <conditionalFormatting sqref="E31:M31 O31:Q31 S31:T31 Y31:AB31">
    <cfRule type="top10" dxfId="870" priority="13" bottom="1" rank="3"/>
    <cfRule type="top10" dxfId="869" priority="37" bottom="1" rank="1"/>
    <cfRule type="top10" dxfId="868" priority="59" bottom="1" rank="2"/>
    <cfRule type="top10" dxfId="867" priority="84" bottom="1" rank="3"/>
  </conditionalFormatting>
  <conditionalFormatting sqref="E28:L28 O28:Q28 S28:U28 W28:AB28">
    <cfRule type="top10" dxfId="866" priority="12" bottom="1" rank="3"/>
    <cfRule type="top10" dxfId="865" priority="36" bottom="1" rank="1"/>
    <cfRule type="top10" dxfId="864" priority="58" bottom="1" rank="2"/>
    <cfRule type="top10" dxfId="863" priority="83" bottom="1" rank="3"/>
  </conditionalFormatting>
  <conditionalFormatting sqref="E29:L29 O29:Q29 S29:T29 Y29:AB29">
    <cfRule type="top10" dxfId="862" priority="11" bottom="1" rank="3"/>
    <cfRule type="top10" dxfId="861" priority="35" bottom="1" rank="1"/>
    <cfRule type="top10" dxfId="860" priority="57" bottom="1" rank="2"/>
    <cfRule type="top10" dxfId="859" priority="82" bottom="1" rank="3"/>
  </conditionalFormatting>
  <conditionalFormatting sqref="E30:M30 O30:Q30 S30:U30 W30:AB30">
    <cfRule type="top10" dxfId="858" priority="10" bottom="1" rank="3"/>
    <cfRule type="top10" dxfId="857" priority="34" bottom="1" rank="1"/>
    <cfRule type="top10" dxfId="856" priority="56" bottom="1" rank="2"/>
    <cfRule type="top10" dxfId="855" priority="81" bottom="1" rank="3"/>
  </conditionalFormatting>
  <conditionalFormatting sqref="E32:M32 O32:Q32 S32:U32 W32:AB32">
    <cfRule type="top10" dxfId="854" priority="9" bottom="1" rank="3"/>
    <cfRule type="top10" dxfId="853" priority="33" bottom="1" rank="1"/>
    <cfRule type="top10" dxfId="852" priority="55" bottom="1" rank="2"/>
    <cfRule type="top10" dxfId="851" priority="80" bottom="1" rank="3"/>
  </conditionalFormatting>
  <conditionalFormatting sqref="E20:T20">
    <cfRule type="top10" dxfId="850" priority="63" bottom="1" rank="2"/>
  </conditionalFormatting>
  <conditionalFormatting sqref="E17:AB17">
    <cfRule type="top10" dxfId="849" priority="5" bottom="1" rank="3"/>
    <cfRule type="top10" dxfId="848" priority="6" bottom="1" rank="1"/>
    <cfRule type="top10" dxfId="847" priority="7" bottom="1" rank="2"/>
    <cfRule type="top10" dxfId="846" priority="8" bottom="1" rank="3"/>
  </conditionalFormatting>
  <conditionalFormatting sqref="U31:X31 U27:X27 U29:X29">
    <cfRule type="top10" dxfId="845" priority="1" bottom="1" rank="3"/>
    <cfRule type="top10" dxfId="844" priority="2" bottom="1" rank="1"/>
    <cfRule type="top10" dxfId="843" priority="3" bottom="1" rank="2"/>
    <cfRule type="top10" dxfId="842" priority="4" bottom="1" rank="3"/>
  </conditionalFormatting>
  <conditionalFormatting sqref="V30 V26 N26:N32 V32 V28">
    <cfRule type="top10" dxfId="841" priority="101" bottom="1" rank="3"/>
    <cfRule type="top10" dxfId="840" priority="102" bottom="1" rank="1"/>
    <cfRule type="top10" dxfId="839" priority="103" bottom="1" rank="2"/>
    <cfRule type="top10" dxfId="838" priority="104" bottom="1" rank="3"/>
  </conditionalFormatting>
  <conditionalFormatting sqref="R26:R32 E24:AB24">
    <cfRule type="top10" dxfId="837" priority="105" bottom="1" rank="3"/>
    <cfRule type="top10" dxfId="836" priority="106" bottom="1" rank="1"/>
    <cfRule type="top10" dxfId="835" priority="107" bottom="1" rank="2"/>
    <cfRule type="top10" dxfId="834" priority="108" bottom="1" rank="3"/>
  </conditionalFormatting>
  <conditionalFormatting sqref="E25:AB25">
    <cfRule type="top10" dxfId="833" priority="4460" bottom="1" rank="3"/>
    <cfRule type="top10" dxfId="832" priority="4461" bottom="1" rank="1"/>
    <cfRule type="top10" dxfId="831" priority="4462" bottom="1" rank="2"/>
    <cfRule type="top10" dxfId="830" priority="4463" bottom="1" rank="3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46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+'Mini 60cc Algemeen'!A1</f>
        <v>NXT GP DUTCH OPEN 2022</v>
      </c>
    </row>
    <row r="3" spans="1:33">
      <c r="A3" s="4" t="s">
        <v>150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8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122</v>
      </c>
      <c r="C9" s="99" t="s">
        <v>130</v>
      </c>
      <c r="D9" s="60" t="s">
        <v>131</v>
      </c>
      <c r="E9" s="9">
        <v>35</v>
      </c>
      <c r="F9" s="36">
        <v>30</v>
      </c>
      <c r="G9">
        <v>32</v>
      </c>
      <c r="H9" s="37">
        <v>33</v>
      </c>
      <c r="I9">
        <v>32</v>
      </c>
      <c r="J9">
        <v>32</v>
      </c>
      <c r="K9" s="36">
        <v>28</v>
      </c>
      <c r="L9" s="10">
        <v>27</v>
      </c>
      <c r="M9" s="35">
        <f>35+1</f>
        <v>36</v>
      </c>
      <c r="N9" s="36">
        <f>32+1</f>
        <v>33</v>
      </c>
      <c r="O9" s="36">
        <v>32</v>
      </c>
      <c r="P9" s="37">
        <f>35+1</f>
        <v>36</v>
      </c>
      <c r="Q9" s="35">
        <f>35+1</f>
        <v>36</v>
      </c>
      <c r="R9" s="36">
        <f>29+1</f>
        <v>30</v>
      </c>
      <c r="S9">
        <v>32</v>
      </c>
      <c r="T9" s="37">
        <f>32+1</f>
        <v>33</v>
      </c>
      <c r="U9" s="14">
        <f>1+35+1</f>
        <v>37</v>
      </c>
      <c r="V9">
        <v>35</v>
      </c>
      <c r="W9">
        <v>35</v>
      </c>
      <c r="X9" s="10">
        <v>32</v>
      </c>
      <c r="Y9" s="9">
        <v>35</v>
      </c>
      <c r="Z9" s="36">
        <f>29+1</f>
        <v>30</v>
      </c>
      <c r="AA9" s="36">
        <f>35+1</f>
        <v>36</v>
      </c>
      <c r="AB9" s="10">
        <v>30</v>
      </c>
      <c r="AC9" s="9">
        <f>SUM(E9:AB9)</f>
        <v>787</v>
      </c>
      <c r="AD9" s="43">
        <f>IF(ISERROR(SMALL($E9:$AB9,COUNTIF($E9:$AB9,-1)+COLUMN(AD9)-29)),"",SMALL($E9:$AB9,COUNTIF($E9:$AB9,-1)+COLUMN(AD9)-29))</f>
        <v>27</v>
      </c>
      <c r="AE9" s="44">
        <f>IF(ISERROR(SMALL($E9:$AB9,COUNTIF($E9:$AB9,-1)+COLUMN(AE9)-29)),"",SMALL($E9:$AB9,COUNTIF($E9:$AB9,-1)+COLUMN(AE9)-29))</f>
        <v>28</v>
      </c>
      <c r="AF9" s="79">
        <f>IF(ISERROR(SMALL($E9:$AB9,COUNTIF($E9:$AB9,-1)+COLUMN(AF9)-29)),"",SMALL($E9:$AB9,COUNTIF($E9:$AB9,-1)+COLUMN(AF9)-29))</f>
        <v>30</v>
      </c>
      <c r="AG9" s="78">
        <f>+AC9-AD9-AE9-AF9</f>
        <v>702</v>
      </c>
    </row>
    <row r="10" spans="1:33">
      <c r="A10" s="2">
        <v>2</v>
      </c>
      <c r="B10" s="2">
        <v>118</v>
      </c>
      <c r="C10" s="10" t="s">
        <v>132</v>
      </c>
      <c r="D10" s="60" t="s">
        <v>131</v>
      </c>
      <c r="E10" s="49">
        <v>30</v>
      </c>
      <c r="F10">
        <v>35</v>
      </c>
      <c r="G10" s="36">
        <v>36</v>
      </c>
      <c r="H10" s="10">
        <v>35</v>
      </c>
      <c r="I10">
        <v>0</v>
      </c>
      <c r="J10" s="36">
        <v>29</v>
      </c>
      <c r="K10">
        <v>32</v>
      </c>
      <c r="L10" s="37">
        <v>36</v>
      </c>
      <c r="M10" s="9">
        <v>27</v>
      </c>
      <c r="N10" s="36">
        <v>27</v>
      </c>
      <c r="O10" s="36">
        <v>31</v>
      </c>
      <c r="P10" s="10">
        <v>32</v>
      </c>
      <c r="Q10" s="9">
        <v>30</v>
      </c>
      <c r="R10">
        <v>35</v>
      </c>
      <c r="S10" s="36">
        <f>35+1</f>
        <v>36</v>
      </c>
      <c r="T10" s="10">
        <v>35</v>
      </c>
      <c r="U10" s="9">
        <v>32</v>
      </c>
      <c r="V10">
        <v>32</v>
      </c>
      <c r="W10">
        <v>28</v>
      </c>
      <c r="X10" s="10">
        <v>27</v>
      </c>
      <c r="Y10" s="9">
        <v>32</v>
      </c>
      <c r="Z10">
        <v>35</v>
      </c>
      <c r="AA10">
        <v>30</v>
      </c>
      <c r="AB10" s="10">
        <v>29</v>
      </c>
      <c r="AC10" s="9">
        <f>SUM(E10:AB10)</f>
        <v>731</v>
      </c>
      <c r="AD10" s="43">
        <f>IF(ISERROR(SMALL($E10:$AB10,COUNTIF($E10:$AB10,-1)+COLUMN(AD10)-29)),"",SMALL($E10:$AB10,COUNTIF($E10:$AB10,-1)+COLUMN(AD10)-29))</f>
        <v>0</v>
      </c>
      <c r="AE10" s="44">
        <f>IF(ISERROR(SMALL($E10:$AB10,COUNTIF($E10:$AB10,-1)+COLUMN(AE10)-29)),"",SMALL($E10:$AB10,COUNTIF($E10:$AB10,-1)+COLUMN(AE10)-29))</f>
        <v>27</v>
      </c>
      <c r="AF10" s="79">
        <f>IF(ISERROR(SMALL($E10:$AB10,COUNTIF($E10:$AB10,-1)+COLUMN(AF10)-29)),"",SMALL($E10:$AB10,COUNTIF($E10:$AB10,-1)+COLUMN(AF10)-29))</f>
        <v>27</v>
      </c>
      <c r="AG10" s="78">
        <f>+AC10-AD10-AE10-AF10</f>
        <v>677</v>
      </c>
    </row>
    <row r="11" spans="1:33">
      <c r="A11" s="2">
        <v>3</v>
      </c>
      <c r="B11" s="2">
        <v>194</v>
      </c>
      <c r="C11" s="10" t="s">
        <v>151</v>
      </c>
      <c r="D11" s="60" t="s">
        <v>131</v>
      </c>
      <c r="E11" s="14">
        <v>30</v>
      </c>
      <c r="F11">
        <v>32</v>
      </c>
      <c r="G11">
        <v>30</v>
      </c>
      <c r="H11" s="10">
        <v>30</v>
      </c>
      <c r="I11" s="15">
        <v>37</v>
      </c>
      <c r="J11">
        <v>35</v>
      </c>
      <c r="K11">
        <v>35</v>
      </c>
      <c r="L11" s="10">
        <v>32</v>
      </c>
      <c r="M11" s="9">
        <v>30</v>
      </c>
      <c r="N11">
        <v>29</v>
      </c>
      <c r="O11">
        <v>28</v>
      </c>
      <c r="P11" s="10">
        <v>29</v>
      </c>
      <c r="Q11" s="9">
        <v>29</v>
      </c>
      <c r="R11">
        <v>32</v>
      </c>
      <c r="S11">
        <v>30</v>
      </c>
      <c r="T11" s="10">
        <v>26</v>
      </c>
      <c r="U11" s="9">
        <v>30</v>
      </c>
      <c r="V11">
        <v>28</v>
      </c>
      <c r="W11" s="36">
        <f>32+1</f>
        <v>33</v>
      </c>
      <c r="X11" s="10">
        <v>29</v>
      </c>
      <c r="Y11" s="14">
        <f>1+29+1</f>
        <v>31</v>
      </c>
      <c r="Z11">
        <v>32</v>
      </c>
      <c r="AA11">
        <v>32</v>
      </c>
      <c r="AB11" s="37">
        <f>35+1</f>
        <v>36</v>
      </c>
      <c r="AC11" s="9">
        <f>SUM(E11:AB11)</f>
        <v>745</v>
      </c>
      <c r="AD11" s="43">
        <f>IF(ISERROR(SMALL($E11:$AB11,COUNTIF($E11:$AB11,-1)+COLUMN(AD11)-29)),"",SMALL($E11:$AB11,COUNTIF($E11:$AB11,-1)+COLUMN(AD11)-29))</f>
        <v>26</v>
      </c>
      <c r="AE11" s="44">
        <f>IF(ISERROR(SMALL($E11:$AB11,COUNTIF($E11:$AB11,-1)+COLUMN(AE11)-29)),"",SMALL($E11:$AB11,COUNTIF($E11:$AB11,-1)+COLUMN(AE11)-29))</f>
        <v>28</v>
      </c>
      <c r="AF11" s="79">
        <f>IF(ISERROR(SMALL($E11:$AB11,COUNTIF($E11:$AB11,-1)+COLUMN(AF11)-29)),"",SMALL($E11:$AB11,COUNTIF($E11:$AB11,-1)+COLUMN(AF11)-29))</f>
        <v>28</v>
      </c>
      <c r="AG11" s="78">
        <f>+AC11-AD11-AE11-AF11</f>
        <v>663</v>
      </c>
    </row>
    <row r="12" spans="1:33">
      <c r="A12" s="2">
        <v>4</v>
      </c>
      <c r="B12" s="2">
        <v>116</v>
      </c>
      <c r="C12" s="10" t="s">
        <v>134</v>
      </c>
      <c r="D12" s="60" t="s">
        <v>131</v>
      </c>
      <c r="E12" s="9">
        <v>29</v>
      </c>
      <c r="F12">
        <v>30</v>
      </c>
      <c r="G12">
        <v>28</v>
      </c>
      <c r="H12" s="10">
        <v>28</v>
      </c>
      <c r="I12">
        <v>29</v>
      </c>
      <c r="J12">
        <v>29</v>
      </c>
      <c r="K12">
        <v>29</v>
      </c>
      <c r="L12" s="10">
        <v>29</v>
      </c>
      <c r="M12" s="9">
        <v>26</v>
      </c>
      <c r="N12">
        <v>25</v>
      </c>
      <c r="O12">
        <v>27</v>
      </c>
      <c r="P12" s="10">
        <v>26</v>
      </c>
      <c r="Q12" s="34">
        <f>1+32</f>
        <v>33</v>
      </c>
      <c r="R12">
        <v>30</v>
      </c>
      <c r="S12">
        <v>29</v>
      </c>
      <c r="T12" s="10">
        <v>30</v>
      </c>
      <c r="U12" s="9">
        <v>27</v>
      </c>
      <c r="V12">
        <v>29</v>
      </c>
      <c r="W12">
        <v>30</v>
      </c>
      <c r="X12" s="10">
        <v>35</v>
      </c>
      <c r="Y12" s="9">
        <v>28</v>
      </c>
      <c r="Z12">
        <v>27</v>
      </c>
      <c r="AA12">
        <v>29</v>
      </c>
      <c r="AB12" s="10">
        <v>32</v>
      </c>
      <c r="AC12" s="9">
        <f>SUM(E12:AB12)</f>
        <v>694</v>
      </c>
      <c r="AD12" s="43">
        <f>IF(ISERROR(SMALL($E12:$AB12,COUNTIF($E12:$AB12,-1)+COLUMN(AD12)-29)),"",SMALL($E12:$AB12,COUNTIF($E12:$AB12,-1)+COLUMN(AD12)-29))</f>
        <v>25</v>
      </c>
      <c r="AE12" s="44">
        <f>IF(ISERROR(SMALL($E12:$AB12,COUNTIF($E12:$AB12,-1)+COLUMN(AE12)-29)),"",SMALL($E12:$AB12,COUNTIF($E12:$AB12,-1)+COLUMN(AE12)-29))</f>
        <v>26</v>
      </c>
      <c r="AF12" s="79">
        <f>IF(ISERROR(SMALL($E12:$AB12,COUNTIF($E12:$AB12,-1)+COLUMN(AF12)-29)),"",SMALL($E12:$AB12,COUNTIF($E12:$AB12,-1)+COLUMN(AF12)-29))</f>
        <v>26</v>
      </c>
      <c r="AG12" s="78">
        <f>+AC12-AD12-AE12-AF12</f>
        <v>617</v>
      </c>
    </row>
    <row r="13" spans="1:33">
      <c r="A13" s="2">
        <v>5</v>
      </c>
      <c r="B13" s="2">
        <v>114</v>
      </c>
      <c r="C13" s="10" t="s">
        <v>152</v>
      </c>
      <c r="D13" s="60" t="s">
        <v>131</v>
      </c>
      <c r="E13" s="9">
        <v>26</v>
      </c>
      <c r="F13">
        <v>28</v>
      </c>
      <c r="G13">
        <v>27</v>
      </c>
      <c r="H13" s="10">
        <v>27</v>
      </c>
      <c r="I13">
        <v>28</v>
      </c>
      <c r="J13">
        <v>27</v>
      </c>
      <c r="K13">
        <v>30</v>
      </c>
      <c r="L13" s="10">
        <v>30</v>
      </c>
      <c r="M13" s="9">
        <v>25</v>
      </c>
      <c r="N13">
        <v>24</v>
      </c>
      <c r="O13">
        <v>0</v>
      </c>
      <c r="P13" s="10">
        <v>0</v>
      </c>
      <c r="Q13" s="9">
        <v>28</v>
      </c>
      <c r="R13">
        <v>28</v>
      </c>
      <c r="S13">
        <v>27</v>
      </c>
      <c r="T13" s="10">
        <v>28</v>
      </c>
      <c r="U13" s="9">
        <v>28</v>
      </c>
      <c r="V13">
        <v>27</v>
      </c>
      <c r="W13">
        <v>29</v>
      </c>
      <c r="X13" s="37">
        <f>28+1</f>
        <v>29</v>
      </c>
      <c r="Y13" s="9">
        <v>30</v>
      </c>
      <c r="Z13">
        <v>30</v>
      </c>
      <c r="AA13">
        <v>28</v>
      </c>
      <c r="AB13" s="10">
        <v>28</v>
      </c>
      <c r="AC13" s="9">
        <f>SUM(E13:AB13)</f>
        <v>612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24</v>
      </c>
      <c r="AG13" s="78">
        <f>+AC13-AD13-AE13-AF13</f>
        <v>588</v>
      </c>
    </row>
    <row r="14" spans="1:33">
      <c r="A14" s="2">
        <v>6</v>
      </c>
      <c r="B14" s="2">
        <v>117</v>
      </c>
      <c r="C14" s="10" t="s">
        <v>136</v>
      </c>
      <c r="D14" s="60" t="s">
        <v>131</v>
      </c>
      <c r="E14" s="9">
        <v>32</v>
      </c>
      <c r="F14">
        <v>26</v>
      </c>
      <c r="G14">
        <v>29</v>
      </c>
      <c r="H14" s="10">
        <v>29</v>
      </c>
      <c r="I14">
        <v>30</v>
      </c>
      <c r="J14">
        <v>30</v>
      </c>
      <c r="K14">
        <v>28</v>
      </c>
      <c r="L14" s="10">
        <v>28</v>
      </c>
      <c r="M14" s="9">
        <v>29</v>
      </c>
      <c r="N14">
        <v>30</v>
      </c>
      <c r="O14">
        <v>29</v>
      </c>
      <c r="P14" s="10">
        <v>28</v>
      </c>
      <c r="Q14" s="9">
        <v>27</v>
      </c>
      <c r="R14">
        <v>26</v>
      </c>
      <c r="S14">
        <v>28</v>
      </c>
      <c r="T14" s="10">
        <v>29</v>
      </c>
      <c r="U14" s="9">
        <v>29</v>
      </c>
      <c r="V14" s="36">
        <f>30+1</f>
        <v>31</v>
      </c>
      <c r="W14">
        <v>27</v>
      </c>
      <c r="X14" s="10">
        <v>30</v>
      </c>
      <c r="Y14" s="9">
        <v>0</v>
      </c>
      <c r="Z14">
        <v>0</v>
      </c>
      <c r="AA14">
        <v>0</v>
      </c>
      <c r="AB14" s="10">
        <v>0</v>
      </c>
      <c r="AC14" s="9">
        <f>SUM(E14:AB14)</f>
        <v>575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575</v>
      </c>
    </row>
    <row r="15" spans="1:33">
      <c r="A15" s="2">
        <v>7</v>
      </c>
      <c r="B15" s="2">
        <v>125</v>
      </c>
      <c r="C15" s="10" t="s">
        <v>142</v>
      </c>
      <c r="D15" s="60" t="s">
        <v>131</v>
      </c>
      <c r="E15" s="9">
        <v>27</v>
      </c>
      <c r="F15">
        <v>27</v>
      </c>
      <c r="G15">
        <v>26</v>
      </c>
      <c r="H15" s="10">
        <v>26</v>
      </c>
      <c r="I15">
        <v>0</v>
      </c>
      <c r="J15">
        <v>0</v>
      </c>
      <c r="K15">
        <v>0</v>
      </c>
      <c r="L15" s="10">
        <v>0</v>
      </c>
      <c r="M15" s="9">
        <v>24</v>
      </c>
      <c r="N15">
        <v>26</v>
      </c>
      <c r="O15">
        <v>26</v>
      </c>
      <c r="P15" s="10">
        <v>25</v>
      </c>
      <c r="Q15" s="9">
        <v>26</v>
      </c>
      <c r="R15">
        <v>27</v>
      </c>
      <c r="S15">
        <v>26</v>
      </c>
      <c r="T15" s="10">
        <v>27</v>
      </c>
      <c r="U15" s="9">
        <v>0</v>
      </c>
      <c r="V15">
        <v>0</v>
      </c>
      <c r="W15">
        <v>0</v>
      </c>
      <c r="X15" s="45">
        <v>0</v>
      </c>
      <c r="Y15" s="9">
        <v>27</v>
      </c>
      <c r="Z15">
        <v>28</v>
      </c>
      <c r="AA15">
        <v>27</v>
      </c>
      <c r="AB15" s="10">
        <v>27</v>
      </c>
      <c r="AC15" s="9">
        <f>SUM(E15:AB15)</f>
        <v>422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422</v>
      </c>
    </row>
    <row r="16" spans="1:33">
      <c r="A16" s="2">
        <v>8</v>
      </c>
      <c r="B16" s="2">
        <v>50</v>
      </c>
      <c r="C16" s="10" t="s">
        <v>143</v>
      </c>
      <c r="D16" s="60" t="s">
        <v>131</v>
      </c>
      <c r="E16" s="9">
        <v>0</v>
      </c>
      <c r="F16">
        <v>0</v>
      </c>
      <c r="G16">
        <v>0</v>
      </c>
      <c r="H16" s="10">
        <v>0</v>
      </c>
      <c r="I16">
        <v>0</v>
      </c>
      <c r="J16">
        <v>0</v>
      </c>
      <c r="K16">
        <v>0</v>
      </c>
      <c r="L16" s="10">
        <v>0</v>
      </c>
      <c r="M16" s="34">
        <f>1+32</f>
        <v>33</v>
      </c>
      <c r="N16">
        <v>35</v>
      </c>
      <c r="O16">
        <v>35</v>
      </c>
      <c r="P16" s="10">
        <v>30</v>
      </c>
      <c r="Q16" s="9">
        <v>0</v>
      </c>
      <c r="R16">
        <v>0</v>
      </c>
      <c r="S16">
        <v>0</v>
      </c>
      <c r="T16" s="10">
        <v>0</v>
      </c>
      <c r="U16" s="9">
        <v>0</v>
      </c>
      <c r="V16">
        <v>0</v>
      </c>
      <c r="W16">
        <v>0</v>
      </c>
      <c r="X16" s="10">
        <v>0</v>
      </c>
      <c r="Y16" s="9">
        <v>0</v>
      </c>
      <c r="Z16">
        <v>0</v>
      </c>
      <c r="AA16">
        <v>0</v>
      </c>
      <c r="AB16" s="10">
        <v>0</v>
      </c>
      <c r="AC16" s="9">
        <f>SUM(E16:AB16)</f>
        <v>133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133</v>
      </c>
    </row>
    <row r="17" spans="1:33">
      <c r="A17" s="2">
        <v>9</v>
      </c>
      <c r="B17" s="2">
        <v>49</v>
      </c>
      <c r="C17" s="10" t="s">
        <v>153</v>
      </c>
      <c r="D17" s="60" t="s">
        <v>131</v>
      </c>
      <c r="E17" s="9">
        <v>0</v>
      </c>
      <c r="F17">
        <v>0</v>
      </c>
      <c r="G17">
        <v>0</v>
      </c>
      <c r="H17" s="10">
        <v>0</v>
      </c>
      <c r="I17">
        <v>0</v>
      </c>
      <c r="J17">
        <v>0</v>
      </c>
      <c r="K17">
        <v>0</v>
      </c>
      <c r="L17" s="10">
        <v>0</v>
      </c>
      <c r="M17" s="9">
        <v>28</v>
      </c>
      <c r="N17">
        <v>28</v>
      </c>
      <c r="O17">
        <v>25</v>
      </c>
      <c r="P17" s="10">
        <v>27</v>
      </c>
      <c r="Q17" s="9">
        <v>0</v>
      </c>
      <c r="R17">
        <v>0</v>
      </c>
      <c r="S17">
        <v>0</v>
      </c>
      <c r="T17" s="10">
        <v>0</v>
      </c>
      <c r="U17" s="9">
        <v>0</v>
      </c>
      <c r="V17">
        <v>0</v>
      </c>
      <c r="W17">
        <v>0</v>
      </c>
      <c r="X17" s="10">
        <v>0</v>
      </c>
      <c r="Y17" s="9">
        <v>0</v>
      </c>
      <c r="Z17">
        <v>0</v>
      </c>
      <c r="AA17">
        <v>0</v>
      </c>
      <c r="AB17" s="10">
        <v>0</v>
      </c>
      <c r="AC17" s="9">
        <f>SUM(E17:AB17)</f>
        <v>108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108</v>
      </c>
    </row>
    <row r="18" spans="1:33">
      <c r="A18" s="2">
        <v>10</v>
      </c>
      <c r="B18" s="2"/>
      <c r="C18" s="10"/>
      <c r="D18" s="60"/>
      <c r="E18" s="9"/>
      <c r="H18" s="10"/>
      <c r="L18" s="10"/>
      <c r="M18" s="9"/>
      <c r="P18" s="10"/>
      <c r="Q18" s="9"/>
      <c r="T18" s="10"/>
      <c r="U18" s="9"/>
      <c r="X18" s="10"/>
      <c r="Y18" s="9"/>
      <c r="AB18" s="10"/>
      <c r="AC18" s="9"/>
      <c r="AD18" s="43"/>
      <c r="AE18" s="44"/>
      <c r="AF18" s="79"/>
      <c r="AG18" s="78"/>
    </row>
    <row r="19" spans="1:33">
      <c r="A19" s="2">
        <v>11</v>
      </c>
      <c r="B19" s="2"/>
      <c r="C19" s="10"/>
      <c r="D19" s="60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/>
    </row>
    <row r="20" spans="1:33">
      <c r="A20" s="2">
        <v>12</v>
      </c>
      <c r="B20" s="69"/>
      <c r="D20" s="53"/>
      <c r="E20" s="9"/>
      <c r="H20" s="10"/>
      <c r="L20" s="55"/>
      <c r="Q20" s="53"/>
      <c r="T20" s="55"/>
      <c r="X20" s="55"/>
      <c r="AC20" s="53"/>
      <c r="AD20" s="43"/>
      <c r="AE20" s="44"/>
      <c r="AF20" s="79"/>
      <c r="AG20" s="78"/>
    </row>
    <row r="21" spans="1:33">
      <c r="A21" s="2">
        <v>13</v>
      </c>
      <c r="B21" s="69"/>
      <c r="D21" s="53"/>
      <c r="E21" s="9"/>
      <c r="H21" s="10"/>
      <c r="L21" s="55"/>
      <c r="Q21" s="53"/>
      <c r="U21" s="53"/>
      <c r="X21" s="55"/>
      <c r="AC21" s="83"/>
      <c r="AD21" s="43"/>
      <c r="AE21" s="44"/>
      <c r="AF21" s="79"/>
      <c r="AG21" s="78"/>
    </row>
    <row r="22" spans="1:33">
      <c r="A22" s="2">
        <v>14</v>
      </c>
      <c r="B22" s="2"/>
      <c r="C22" s="10"/>
      <c r="D22" s="60"/>
      <c r="E22" s="9"/>
      <c r="H22" s="10"/>
      <c r="L22" s="10"/>
      <c r="M22" s="9"/>
      <c r="P22" s="10"/>
      <c r="Q22" s="9"/>
      <c r="T22" s="10"/>
      <c r="U22" s="9"/>
      <c r="X22" s="10"/>
      <c r="Y22" s="9"/>
      <c r="AB22" s="10"/>
      <c r="AC22" s="9"/>
      <c r="AD22" s="43"/>
      <c r="AE22" s="44"/>
      <c r="AF22" s="79"/>
      <c r="AG22" s="78"/>
    </row>
    <row r="23" spans="1:33">
      <c r="A23" s="2">
        <v>15</v>
      </c>
      <c r="B23" s="2"/>
      <c r="C23" s="10"/>
      <c r="D23" s="60"/>
      <c r="E23" s="9"/>
      <c r="H23" s="10"/>
      <c r="L23" s="10"/>
      <c r="M23" s="9"/>
      <c r="P23" s="10"/>
      <c r="Q23" s="9"/>
      <c r="T23" s="10"/>
      <c r="U23" s="9"/>
      <c r="X23" s="10"/>
      <c r="Y23" s="9"/>
      <c r="AB23" s="10"/>
      <c r="AC23" s="9"/>
      <c r="AD23" s="43"/>
      <c r="AE23" s="44"/>
      <c r="AF23" s="79"/>
      <c r="AG23" s="78"/>
    </row>
    <row r="24" spans="1:33">
      <c r="A24" s="2">
        <v>16</v>
      </c>
      <c r="B24" s="2"/>
      <c r="C24" s="10"/>
      <c r="D24" s="60"/>
      <c r="E24" s="9"/>
      <c r="H24" s="10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3">
      <c r="A25" s="2">
        <v>17</v>
      </c>
      <c r="B25" s="2"/>
      <c r="C25" s="10"/>
      <c r="D25" s="60"/>
      <c r="E25" s="9"/>
      <c r="H25" s="10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2">
        <v>18</v>
      </c>
      <c r="B26" s="2"/>
      <c r="C26" s="10"/>
      <c r="D26" s="60"/>
      <c r="E26" s="9"/>
      <c r="H26" s="10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2">
        <v>19</v>
      </c>
      <c r="B27" s="2"/>
      <c r="C27" s="10"/>
      <c r="D27" s="60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2">
        <v>20</v>
      </c>
      <c r="B28" s="2"/>
      <c r="C28" s="10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2">
        <v>21</v>
      </c>
      <c r="B29" s="2"/>
      <c r="C29" s="10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>
        <v>22</v>
      </c>
      <c r="B30" s="2"/>
      <c r="C30" s="10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>
        <v>23</v>
      </c>
      <c r="B31" s="2"/>
      <c r="C31" s="10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>
        <v>24</v>
      </c>
      <c r="B32" s="2"/>
      <c r="C32" s="10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2">
        <v>25</v>
      </c>
      <c r="B33" s="10"/>
      <c r="C33" s="10"/>
      <c r="D33" s="9"/>
      <c r="E33" s="9"/>
      <c r="H33" s="10"/>
      <c r="L33" s="10"/>
      <c r="P33" s="10"/>
      <c r="T33" s="10"/>
      <c r="X33" s="10"/>
      <c r="AB33" s="10"/>
      <c r="AC33" s="9"/>
      <c r="AD33" s="9"/>
      <c r="AF33" s="10"/>
      <c r="AG33" s="10"/>
    </row>
    <row r="34" spans="1:33">
      <c r="A34" s="2">
        <v>26</v>
      </c>
      <c r="B34" s="10"/>
      <c r="C34" s="10"/>
      <c r="D34" s="9"/>
      <c r="E34" s="9"/>
      <c r="H34" s="10"/>
      <c r="L34" s="10"/>
      <c r="P34" s="10"/>
      <c r="T34" s="10"/>
      <c r="X34" s="10"/>
      <c r="AB34" s="10"/>
      <c r="AC34" s="9"/>
      <c r="AD34" s="9"/>
      <c r="AF34" s="10"/>
      <c r="AG34" s="10"/>
    </row>
    <row r="35" spans="1:33" ht="15.75" thickBot="1">
      <c r="A35" s="5"/>
      <c r="B35" s="5"/>
      <c r="C35" s="13"/>
      <c r="D35" s="61"/>
      <c r="E35" s="11"/>
      <c r="F35" s="12"/>
      <c r="G35" s="12"/>
      <c r="H35" s="13"/>
      <c r="I35" s="12"/>
      <c r="J35" s="12"/>
      <c r="K35" s="12"/>
      <c r="L35" s="13"/>
      <c r="M35" s="11"/>
      <c r="N35" s="12"/>
      <c r="O35" s="12"/>
      <c r="P35" s="13"/>
      <c r="Q35" s="11"/>
      <c r="R35" s="12"/>
      <c r="S35" s="12"/>
      <c r="T35" s="13"/>
      <c r="U35" s="11"/>
      <c r="V35" s="12"/>
      <c r="W35" s="12"/>
      <c r="X35" s="13"/>
      <c r="Y35" s="11"/>
      <c r="Z35" s="12"/>
      <c r="AA35" s="12"/>
      <c r="AB35" s="13"/>
      <c r="AC35" s="11"/>
      <c r="AD35" s="25"/>
      <c r="AE35" s="26"/>
      <c r="AF35" s="27"/>
      <c r="AG35" s="13"/>
    </row>
    <row r="36" spans="1:33">
      <c r="D36" s="42"/>
      <c r="E36">
        <f t="shared" ref="E36:L36" si="0">SUM(E9:E35)</f>
        <v>209</v>
      </c>
      <c r="F36">
        <f t="shared" si="0"/>
        <v>208</v>
      </c>
      <c r="G36">
        <f t="shared" si="0"/>
        <v>208</v>
      </c>
      <c r="H36">
        <f t="shared" si="0"/>
        <v>208</v>
      </c>
      <c r="I36">
        <f t="shared" si="0"/>
        <v>156</v>
      </c>
      <c r="J36">
        <f t="shared" si="0"/>
        <v>182</v>
      </c>
      <c r="K36">
        <f t="shared" si="0"/>
        <v>182</v>
      </c>
      <c r="L36">
        <f t="shared" si="0"/>
        <v>182</v>
      </c>
      <c r="M36">
        <f>SUM(M9:M35)</f>
        <v>258</v>
      </c>
      <c r="N36">
        <f t="shared" ref="N36:AB36" si="1">SUM(N9:N35)</f>
        <v>257</v>
      </c>
      <c r="O36">
        <f t="shared" si="1"/>
        <v>233</v>
      </c>
      <c r="P36">
        <f t="shared" si="1"/>
        <v>233</v>
      </c>
      <c r="Q36">
        <f t="shared" si="1"/>
        <v>209</v>
      </c>
      <c r="R36">
        <f t="shared" si="1"/>
        <v>208</v>
      </c>
      <c r="S36">
        <f t="shared" si="1"/>
        <v>208</v>
      </c>
      <c r="T36">
        <f t="shared" si="1"/>
        <v>208</v>
      </c>
      <c r="U36">
        <f t="shared" si="1"/>
        <v>183</v>
      </c>
      <c r="V36">
        <f t="shared" si="1"/>
        <v>182</v>
      </c>
      <c r="W36">
        <f t="shared" si="1"/>
        <v>182</v>
      </c>
      <c r="X36">
        <f t="shared" si="1"/>
        <v>182</v>
      </c>
      <c r="Y36">
        <f t="shared" si="1"/>
        <v>183</v>
      </c>
      <c r="Z36">
        <f t="shared" si="1"/>
        <v>182</v>
      </c>
      <c r="AA36">
        <f t="shared" si="1"/>
        <v>182</v>
      </c>
      <c r="AB36">
        <f t="shared" si="1"/>
        <v>182</v>
      </c>
      <c r="AD36" s="24"/>
      <c r="AE36" s="24"/>
      <c r="AF36" s="24"/>
    </row>
    <row r="38" spans="1:33">
      <c r="A38" s="41"/>
      <c r="B38" t="s">
        <v>40</v>
      </c>
    </row>
    <row r="39" spans="1:33">
      <c r="A39" s="15"/>
      <c r="B39" t="s">
        <v>41</v>
      </c>
    </row>
    <row r="40" spans="1:33">
      <c r="A40" s="33"/>
      <c r="B40" t="s">
        <v>42</v>
      </c>
    </row>
    <row r="41" spans="1:33">
      <c r="A41" s="36"/>
      <c r="B41" t="s">
        <v>43</v>
      </c>
    </row>
    <row r="43" spans="1:33">
      <c r="A43" s="38" t="s">
        <v>19</v>
      </c>
      <c r="B43" t="s">
        <v>44</v>
      </c>
    </row>
    <row r="44" spans="1:33" ht="15.75" thickBot="1"/>
    <row r="45" spans="1:33">
      <c r="A45" s="28" t="s">
        <v>45</v>
      </c>
    </row>
    <row r="46" spans="1:33" ht="15.75" thickBot="1">
      <c r="A46" s="29" t="s">
        <v>46</v>
      </c>
      <c r="B46" t="s">
        <v>47</v>
      </c>
    </row>
  </sheetData>
  <sortState xmlns:xlrd2="http://schemas.microsoft.com/office/spreadsheetml/2017/richdata2" ref="B9:AG17">
    <sortCondition descending="1" ref="AG9:AG17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11:AB11">
    <cfRule type="top10" dxfId="829" priority="29" bottom="1" rank="3"/>
    <cfRule type="top10" dxfId="828" priority="53" bottom="1" rank="1"/>
    <cfRule type="top10" dxfId="827" priority="54" bottom="1" rank="1"/>
    <cfRule type="top10" dxfId="826" priority="76" bottom="1" rank="2"/>
    <cfRule type="top10" dxfId="825" priority="79" bottom="1" rank="2"/>
    <cfRule type="top10" dxfId="824" priority="100" bottom="1" rank="3"/>
  </conditionalFormatting>
  <conditionalFormatting sqref="E9:AB9">
    <cfRule type="top10" dxfId="823" priority="28" bottom="1" rank="3"/>
    <cfRule type="top10" dxfId="822" priority="52" bottom="1" rank="1"/>
    <cfRule type="top10" dxfId="821" priority="78" bottom="1" rank="2"/>
    <cfRule type="top10" dxfId="820" priority="99" bottom="1" rank="3"/>
  </conditionalFormatting>
  <conditionalFormatting sqref="E12:AB12">
    <cfRule type="top10" dxfId="819" priority="27" bottom="1" rank="3"/>
    <cfRule type="top10" dxfId="818" priority="51" bottom="1" rank="1"/>
    <cfRule type="top10" dxfId="817" priority="77" bottom="1" rank="2"/>
    <cfRule type="top10" dxfId="816" priority="98" bottom="1" rank="3"/>
  </conditionalFormatting>
  <conditionalFormatting sqref="E10:AB10">
    <cfRule type="top10" dxfId="815" priority="26" bottom="1" rank="3"/>
    <cfRule type="top10" dxfId="814" priority="50" bottom="1" rank="1"/>
    <cfRule type="top10" dxfId="813" priority="75" bottom="1" rank="2"/>
    <cfRule type="top10" dxfId="812" priority="97" bottom="1" rank="3"/>
  </conditionalFormatting>
  <conditionalFormatting sqref="E14:AB14">
    <cfRule type="top10" dxfId="811" priority="25" bottom="1" rank="3"/>
    <cfRule type="top10" dxfId="810" priority="49" bottom="1" rank="1"/>
    <cfRule type="top10" dxfId="809" priority="74" bottom="1" rank="2"/>
    <cfRule type="top10" dxfId="808" priority="96" bottom="1" rank="3"/>
  </conditionalFormatting>
  <conditionalFormatting sqref="E13:AB13">
    <cfRule type="top10" dxfId="807" priority="24" bottom="1" rank="3"/>
    <cfRule type="top10" dxfId="806" priority="48" bottom="1" rank="1"/>
    <cfRule type="top10" dxfId="805" priority="70" bottom="1" rank="2"/>
    <cfRule type="top10" dxfId="804" priority="71" bottom="1" rank="3"/>
    <cfRule type="top10" dxfId="803" priority="72" bottom="1" rank="2"/>
    <cfRule type="top10" dxfId="802" priority="73" bottom="1" rank="2"/>
    <cfRule type="top10" dxfId="801" priority="95" bottom="1" rank="3"/>
  </conditionalFormatting>
  <conditionalFormatting sqref="E17:AB17">
    <cfRule type="top10" dxfId="800" priority="22" bottom="1" rank="3"/>
    <cfRule type="top10" dxfId="799" priority="46" bottom="1" rank="1"/>
    <cfRule type="top10" dxfId="798" priority="68" bottom="1" rank="2"/>
    <cfRule type="top10" dxfId="797" priority="93" bottom="1" rank="3"/>
  </conditionalFormatting>
  <conditionalFormatting sqref="E24:AB24">
    <cfRule type="top10" dxfId="796" priority="21" bottom="1" rank="3"/>
    <cfRule type="top10" dxfId="795" priority="45" bottom="1" rank="1"/>
    <cfRule type="top10" dxfId="794" priority="67" bottom="1" rank="2"/>
    <cfRule type="top10" dxfId="793" priority="92" bottom="1" rank="3"/>
  </conditionalFormatting>
  <conditionalFormatting sqref="E15:AB15">
    <cfRule type="top10" dxfId="792" priority="20" bottom="1" rank="3"/>
    <cfRule type="top10" dxfId="791" priority="44" bottom="1" rank="1"/>
    <cfRule type="top10" dxfId="790" priority="66" bottom="1" rank="2"/>
    <cfRule type="top10" dxfId="789" priority="91" bottom="1" rank="3"/>
  </conditionalFormatting>
  <conditionalFormatting sqref="E18:AB18">
    <cfRule type="top10" dxfId="788" priority="19" bottom="1" rank="3"/>
    <cfRule type="top10" dxfId="787" priority="43" bottom="1" rank="1"/>
    <cfRule type="top10" dxfId="786" priority="65" bottom="1" rank="2"/>
    <cfRule type="top10" dxfId="785" priority="90" bottom="1" rank="3"/>
  </conditionalFormatting>
  <conditionalFormatting sqref="E19:AB19">
    <cfRule type="top10" dxfId="784" priority="18" bottom="1" rank="3"/>
    <cfRule type="top10" dxfId="783" priority="42" bottom="1" rank="1"/>
    <cfRule type="top10" dxfId="782" priority="64" bottom="1" rank="2"/>
    <cfRule type="top10" dxfId="781" priority="89" bottom="1" rank="3"/>
  </conditionalFormatting>
  <conditionalFormatting sqref="E22:AB22">
    <cfRule type="top10" dxfId="780" priority="16" bottom="1" rank="3"/>
    <cfRule type="top10" dxfId="779" priority="40" bottom="1" rank="1"/>
    <cfRule type="top10" dxfId="778" priority="62" bottom="1" rank="2"/>
    <cfRule type="top10" dxfId="777" priority="87" bottom="1" rank="3"/>
  </conditionalFormatting>
  <conditionalFormatting sqref="E27:M27 O27:Q27 S27:T27 Y27:AB27">
    <cfRule type="top10" dxfId="776" priority="15" bottom="1" rank="3"/>
    <cfRule type="top10" dxfId="775" priority="39" bottom="1" rank="1"/>
    <cfRule type="top10" dxfId="774" priority="61" bottom="1" rank="2"/>
    <cfRule type="top10" dxfId="773" priority="86" bottom="1" rank="3"/>
  </conditionalFormatting>
  <conditionalFormatting sqref="E26:M26 O26:Q26 S26:U26 W26:AB26">
    <cfRule type="top10" dxfId="772" priority="14" bottom="1" rank="3"/>
    <cfRule type="top10" dxfId="771" priority="38" bottom="1" rank="1"/>
    <cfRule type="top10" dxfId="770" priority="60" bottom="1" rank="2"/>
    <cfRule type="top10" dxfId="769" priority="85" bottom="1" rank="3"/>
  </conditionalFormatting>
  <conditionalFormatting sqref="E31:M31 O31:Q31 S31:T31 Y31:AB31">
    <cfRule type="top10" dxfId="768" priority="13" bottom="1" rank="3"/>
    <cfRule type="top10" dxfId="767" priority="37" bottom="1" rank="1"/>
    <cfRule type="top10" dxfId="766" priority="59" bottom="1" rank="2"/>
    <cfRule type="top10" dxfId="765" priority="84" bottom="1" rank="3"/>
  </conditionalFormatting>
  <conditionalFormatting sqref="E28:M28 O28:Q28 S28:U28 W28:AB28">
    <cfRule type="top10" dxfId="764" priority="12" bottom="1" rank="3"/>
    <cfRule type="top10" dxfId="763" priority="36" bottom="1" rank="1"/>
    <cfRule type="top10" dxfId="762" priority="58" bottom="1" rank="2"/>
    <cfRule type="top10" dxfId="761" priority="83" bottom="1" rank="3"/>
  </conditionalFormatting>
  <conditionalFormatting sqref="E29:M29 O29:Q29 S29:T29 Y29:AB29">
    <cfRule type="top10" dxfId="760" priority="11" bottom="1" rank="3"/>
    <cfRule type="top10" dxfId="759" priority="35" bottom="1" rank="1"/>
    <cfRule type="top10" dxfId="758" priority="57" bottom="1" rank="2"/>
    <cfRule type="top10" dxfId="757" priority="82" bottom="1" rank="3"/>
  </conditionalFormatting>
  <conditionalFormatting sqref="E30:M30 O30:Q30 S30:U30 W30:AB30">
    <cfRule type="top10" dxfId="756" priority="10" bottom="1" rank="3"/>
    <cfRule type="top10" dxfId="755" priority="34" bottom="1" rank="1"/>
    <cfRule type="top10" dxfId="754" priority="56" bottom="1" rank="2"/>
    <cfRule type="top10" dxfId="753" priority="81" bottom="1" rank="3"/>
  </conditionalFormatting>
  <conditionalFormatting sqref="E32:M32 O32:Q32 S32:U32 W32:AB32">
    <cfRule type="top10" dxfId="752" priority="9" bottom="1" rank="3"/>
    <cfRule type="top10" dxfId="751" priority="33" bottom="1" rank="1"/>
    <cfRule type="top10" dxfId="750" priority="55" bottom="1" rank="2"/>
    <cfRule type="top10" dxfId="749" priority="80" bottom="1" rank="3"/>
  </conditionalFormatting>
  <conditionalFormatting sqref="E16:AB16">
    <cfRule type="top10" dxfId="748" priority="5" bottom="1" rank="3"/>
    <cfRule type="top10" dxfId="747" priority="6" bottom="1" rank="1"/>
    <cfRule type="top10" dxfId="746" priority="7" bottom="1" rank="2"/>
    <cfRule type="top10" dxfId="745" priority="8" bottom="1" rank="3"/>
  </conditionalFormatting>
  <conditionalFormatting sqref="U31:X31 U27:X27 U29:X29">
    <cfRule type="top10" dxfId="744" priority="1" bottom="1" rank="3"/>
    <cfRule type="top10" dxfId="743" priority="2" bottom="1" rank="1"/>
    <cfRule type="top10" dxfId="742" priority="3" bottom="1" rank="2"/>
    <cfRule type="top10" dxfId="741" priority="4" bottom="1" rank="3"/>
  </conditionalFormatting>
  <conditionalFormatting sqref="V30 E25:Q25 S25:AB25 V26 N26:N32 V32 V28">
    <cfRule type="top10" dxfId="740" priority="101" bottom="1" rank="3"/>
    <cfRule type="top10" dxfId="739" priority="102" bottom="1" rank="1"/>
    <cfRule type="top10" dxfId="738" priority="103" bottom="1" rank="2"/>
    <cfRule type="top10" dxfId="737" priority="104" bottom="1" rank="3"/>
  </conditionalFormatting>
  <conditionalFormatting sqref="E23:AB23 R25:R32">
    <cfRule type="top10" dxfId="736" priority="105" bottom="1" rank="3"/>
    <cfRule type="top10" dxfId="735" priority="106" bottom="1" rank="1"/>
    <cfRule type="top10" dxfId="734" priority="107" bottom="1" rank="2"/>
    <cfRule type="top10" dxfId="733" priority="108" bottom="1" rank="3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47"/>
  <sheetViews>
    <sheetView topLeftCell="N1"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+'Mini 60cc Algemeen'!A1</f>
        <v>NXT GP DUTCH OPEN 2022</v>
      </c>
    </row>
    <row r="3" spans="1:33">
      <c r="A3" s="4" t="s">
        <v>154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20" t="s">
        <v>14</v>
      </c>
      <c r="F7" s="21" t="s">
        <v>15</v>
      </c>
      <c r="G7" s="22" t="s">
        <v>16</v>
      </c>
      <c r="H7" s="23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8"/>
      <c r="C8" s="8"/>
      <c r="D8" s="30"/>
      <c r="E8" s="6"/>
      <c r="F8" s="7"/>
      <c r="G8" s="7"/>
      <c r="H8" s="8"/>
      <c r="I8" s="6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10">
        <v>246</v>
      </c>
      <c r="C9" s="99" t="s">
        <v>137</v>
      </c>
      <c r="D9" s="31" t="s">
        <v>138</v>
      </c>
      <c r="E9" s="48">
        <v>37</v>
      </c>
      <c r="F9" s="36">
        <v>36</v>
      </c>
      <c r="G9">
        <v>35</v>
      </c>
      <c r="H9" s="37">
        <v>36</v>
      </c>
      <c r="I9" s="9">
        <v>35</v>
      </c>
      <c r="J9">
        <v>35</v>
      </c>
      <c r="K9">
        <v>35</v>
      </c>
      <c r="L9" s="10">
        <v>32</v>
      </c>
      <c r="M9" s="9">
        <v>27</v>
      </c>
      <c r="N9">
        <v>32</v>
      </c>
      <c r="O9">
        <v>32</v>
      </c>
      <c r="P9" s="10">
        <v>30</v>
      </c>
      <c r="Q9" s="9">
        <v>29</v>
      </c>
      <c r="R9">
        <v>30</v>
      </c>
      <c r="S9">
        <v>35</v>
      </c>
      <c r="T9" s="10">
        <v>29</v>
      </c>
      <c r="U9" s="35">
        <f>35+1</f>
        <v>36</v>
      </c>
      <c r="V9" s="36">
        <f>35+1</f>
        <v>36</v>
      </c>
      <c r="W9">
        <v>35</v>
      </c>
      <c r="X9" s="10">
        <v>28</v>
      </c>
      <c r="Y9" s="35">
        <f>30+1</f>
        <v>31</v>
      </c>
      <c r="Z9">
        <v>30</v>
      </c>
      <c r="AA9">
        <v>30</v>
      </c>
      <c r="AB9" s="10">
        <v>30</v>
      </c>
      <c r="AC9" s="9">
        <f>SUM(E9:AB9)</f>
        <v>781</v>
      </c>
      <c r="AD9" s="43">
        <f>IF(ISERROR(SMALL($E9:$AB9,COUNTIF($E9:$AB9,-1)+COLUMN(AD9)-29)),"",SMALL($E9:$AB9,COUNTIF($E9:$AB9,-1)+COLUMN(AD9)-29))</f>
        <v>27</v>
      </c>
      <c r="AE9" s="44">
        <f>IF(ISERROR(SMALL($E9:$AB9,COUNTIF($E9:$AB9,-1)+COLUMN(AE9)-29)),"",SMALL($E9:$AB9,COUNTIF($E9:$AB9,-1)+COLUMN(AE9)-29))</f>
        <v>28</v>
      </c>
      <c r="AF9" s="79">
        <f>IF(ISERROR(SMALL($E9:$AB9,COUNTIF($E9:$AB9,-1)+COLUMN(AF9)-29)),"",SMALL($E9:$AB9,COUNTIF($E9:$AB9,-1)+COLUMN(AF9)-29))</f>
        <v>29</v>
      </c>
      <c r="AG9" s="78">
        <f>+AC9-AD9-AE9-AF9</f>
        <v>697</v>
      </c>
    </row>
    <row r="10" spans="1:33">
      <c r="A10" s="2">
        <v>2</v>
      </c>
      <c r="B10" s="10">
        <v>231</v>
      </c>
      <c r="C10" s="10" t="s">
        <v>139</v>
      </c>
      <c r="D10" s="31" t="s">
        <v>138</v>
      </c>
      <c r="E10" s="9">
        <v>30</v>
      </c>
      <c r="F10">
        <v>29</v>
      </c>
      <c r="G10" s="36">
        <v>33</v>
      </c>
      <c r="H10" s="10">
        <v>32</v>
      </c>
      <c r="I10" s="9">
        <v>30</v>
      </c>
      <c r="J10">
        <v>28</v>
      </c>
      <c r="K10">
        <v>29</v>
      </c>
      <c r="L10" s="10">
        <v>25</v>
      </c>
      <c r="M10" s="14">
        <f>1+35+1</f>
        <v>37</v>
      </c>
      <c r="N10">
        <v>30</v>
      </c>
      <c r="O10">
        <v>35</v>
      </c>
      <c r="P10" s="10">
        <v>32</v>
      </c>
      <c r="Q10" s="14">
        <f>1+35+1</f>
        <v>37</v>
      </c>
      <c r="R10">
        <v>35</v>
      </c>
      <c r="S10">
        <v>32</v>
      </c>
      <c r="T10" s="37">
        <f>35+1</f>
        <v>36</v>
      </c>
      <c r="U10" s="9">
        <v>28</v>
      </c>
      <c r="V10">
        <v>32</v>
      </c>
      <c r="W10" s="36">
        <f>32+1</f>
        <v>33</v>
      </c>
      <c r="X10" s="10">
        <v>35</v>
      </c>
      <c r="Y10" s="9">
        <v>32</v>
      </c>
      <c r="Z10">
        <v>35</v>
      </c>
      <c r="AA10" s="36">
        <f>32+1</f>
        <v>33</v>
      </c>
      <c r="AB10" s="37">
        <f>32+1</f>
        <v>33</v>
      </c>
      <c r="AC10" s="9">
        <f>SUM(E10:AB10)</f>
        <v>771</v>
      </c>
      <c r="AD10" s="43">
        <f>IF(ISERROR(SMALL($E10:$AB10,COUNTIF($E10:$AB10,-1)+COLUMN(AD10)-29)),"",SMALL($E10:$AB10,COUNTIF($E10:$AB10,-1)+COLUMN(AD10)-29))</f>
        <v>25</v>
      </c>
      <c r="AE10" s="44">
        <f>IF(ISERROR(SMALL($E10:$AB10,COUNTIF($E10:$AB10,-1)+COLUMN(AE10)-29)),"",SMALL($E10:$AB10,COUNTIF($E10:$AB10,-1)+COLUMN(AE10)-29))</f>
        <v>28</v>
      </c>
      <c r="AF10" s="79">
        <f>IF(ISERROR(SMALL($E10:$AB10,COUNTIF($E10:$AB10,-1)+COLUMN(AF10)-29)),"",SMALL($E10:$AB10,COUNTIF($E10:$AB10,-1)+COLUMN(AF10)-29))</f>
        <v>28</v>
      </c>
      <c r="AG10" s="78">
        <f>+AC10-AD10-AE10-AF10</f>
        <v>690</v>
      </c>
    </row>
    <row r="11" spans="1:33">
      <c r="A11" s="2">
        <v>3</v>
      </c>
      <c r="B11" s="10">
        <v>218</v>
      </c>
      <c r="C11" s="10" t="s">
        <v>140</v>
      </c>
      <c r="D11" s="31" t="s">
        <v>138</v>
      </c>
      <c r="E11" s="9">
        <v>32</v>
      </c>
      <c r="F11">
        <v>32</v>
      </c>
      <c r="G11">
        <v>30</v>
      </c>
      <c r="H11" s="10">
        <v>29</v>
      </c>
      <c r="I11" s="34">
        <v>33</v>
      </c>
      <c r="J11">
        <v>30</v>
      </c>
      <c r="K11">
        <v>28</v>
      </c>
      <c r="L11" s="10">
        <v>29</v>
      </c>
      <c r="M11" s="9">
        <v>32</v>
      </c>
      <c r="N11">
        <v>35</v>
      </c>
      <c r="O11" s="36">
        <v>29</v>
      </c>
      <c r="P11" s="37">
        <f>35+1</f>
        <v>36</v>
      </c>
      <c r="Q11" s="9">
        <v>30</v>
      </c>
      <c r="R11">
        <v>29</v>
      </c>
      <c r="S11" s="36">
        <f>29+1</f>
        <v>30</v>
      </c>
      <c r="T11" s="10">
        <v>30</v>
      </c>
      <c r="U11" s="34">
        <f>32+1</f>
        <v>33</v>
      </c>
      <c r="V11">
        <v>30</v>
      </c>
      <c r="W11">
        <v>28</v>
      </c>
      <c r="X11" s="37">
        <f>30+1</f>
        <v>31</v>
      </c>
      <c r="Y11" s="34">
        <f>1+35</f>
        <v>36</v>
      </c>
      <c r="Z11" s="36">
        <f>32+1</f>
        <v>33</v>
      </c>
      <c r="AA11">
        <v>35</v>
      </c>
      <c r="AB11" s="10">
        <v>35</v>
      </c>
      <c r="AC11" s="9">
        <f>SUM(E11:AB11)</f>
        <v>755</v>
      </c>
      <c r="AD11" s="43">
        <f>IF(ISERROR(SMALL($E11:$AB11,COUNTIF($E11:$AB11,-1)+COLUMN(AD11)-29)),"",SMALL($E11:$AB11,COUNTIF($E11:$AB11,-1)+COLUMN(AD11)-29))</f>
        <v>28</v>
      </c>
      <c r="AE11" s="44">
        <f>IF(ISERROR(SMALL($E11:$AB11,COUNTIF($E11:$AB11,-1)+COLUMN(AE11)-29)),"",SMALL($E11:$AB11,COUNTIF($E11:$AB11,-1)+COLUMN(AE11)-29))</f>
        <v>28</v>
      </c>
      <c r="AF11" s="79">
        <f>IF(ISERROR(SMALL($E11:$AB11,COUNTIF($E11:$AB11,-1)+COLUMN(AF11)-29)),"",SMALL($E11:$AB11,COUNTIF($E11:$AB11,-1)+COLUMN(AF11)-29))</f>
        <v>29</v>
      </c>
      <c r="AG11" s="78">
        <f>+AC11-AD11-AE11-AF11</f>
        <v>670</v>
      </c>
    </row>
    <row r="12" spans="1:33">
      <c r="A12" s="2">
        <v>4</v>
      </c>
      <c r="B12" s="10">
        <v>277</v>
      </c>
      <c r="C12" s="10" t="s">
        <v>141</v>
      </c>
      <c r="D12" s="31" t="s">
        <v>138</v>
      </c>
      <c r="E12" s="9">
        <v>28</v>
      </c>
      <c r="F12">
        <v>30</v>
      </c>
      <c r="G12">
        <v>28</v>
      </c>
      <c r="H12" s="10">
        <v>28</v>
      </c>
      <c r="I12" s="9">
        <v>27</v>
      </c>
      <c r="J12">
        <v>26</v>
      </c>
      <c r="K12">
        <v>27</v>
      </c>
      <c r="L12" s="10">
        <v>26</v>
      </c>
      <c r="M12" s="9">
        <v>28</v>
      </c>
      <c r="N12">
        <v>28</v>
      </c>
      <c r="O12">
        <v>29</v>
      </c>
      <c r="P12" s="10">
        <v>28</v>
      </c>
      <c r="Q12" s="9">
        <v>28</v>
      </c>
      <c r="R12">
        <v>28</v>
      </c>
      <c r="S12">
        <v>27</v>
      </c>
      <c r="T12" s="10">
        <v>28</v>
      </c>
      <c r="U12" s="9">
        <v>29</v>
      </c>
      <c r="V12">
        <v>28</v>
      </c>
      <c r="W12">
        <v>30</v>
      </c>
      <c r="X12" s="10">
        <f>32+0</f>
        <v>32</v>
      </c>
      <c r="Y12" s="9">
        <v>0</v>
      </c>
      <c r="Z12">
        <v>0</v>
      </c>
      <c r="AA12">
        <v>0</v>
      </c>
      <c r="AB12" s="10">
        <v>0</v>
      </c>
      <c r="AC12" s="9">
        <f>SUM(E12:AB12)</f>
        <v>563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563</v>
      </c>
    </row>
    <row r="13" spans="1:33">
      <c r="A13" s="2">
        <v>5</v>
      </c>
      <c r="B13" s="10">
        <v>248</v>
      </c>
      <c r="C13" s="10" t="s">
        <v>33</v>
      </c>
      <c r="D13" s="31" t="s">
        <v>138</v>
      </c>
      <c r="E13" s="9">
        <v>0</v>
      </c>
      <c r="F13">
        <v>0</v>
      </c>
      <c r="G13">
        <v>0</v>
      </c>
      <c r="H13" s="10">
        <v>0</v>
      </c>
      <c r="I13" s="35">
        <v>29</v>
      </c>
      <c r="J13">
        <v>29</v>
      </c>
      <c r="K13">
        <v>30</v>
      </c>
      <c r="L13" s="37">
        <v>31</v>
      </c>
      <c r="M13" s="9">
        <v>30</v>
      </c>
      <c r="N13">
        <v>29</v>
      </c>
      <c r="O13">
        <v>30</v>
      </c>
      <c r="P13" s="10">
        <v>29</v>
      </c>
      <c r="Q13" s="9">
        <v>32</v>
      </c>
      <c r="R13" s="36">
        <f>32+1</f>
        <v>33</v>
      </c>
      <c r="S13">
        <v>30</v>
      </c>
      <c r="T13" s="10">
        <v>32</v>
      </c>
      <c r="U13" s="9">
        <v>30</v>
      </c>
      <c r="V13">
        <v>29</v>
      </c>
      <c r="W13">
        <v>29</v>
      </c>
      <c r="X13" s="45">
        <v>29</v>
      </c>
      <c r="Y13" s="9">
        <v>0</v>
      </c>
      <c r="Z13">
        <v>0</v>
      </c>
      <c r="AA13">
        <v>0</v>
      </c>
      <c r="AB13" s="10">
        <v>0</v>
      </c>
      <c r="AC13" s="9">
        <f>SUM(E13:AB13)</f>
        <v>481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0</v>
      </c>
      <c r="AG13" s="78">
        <f>+AC13-AD13-AE13-AF13</f>
        <v>481</v>
      </c>
    </row>
    <row r="14" spans="1:33">
      <c r="A14" s="2">
        <v>6</v>
      </c>
      <c r="B14" s="10">
        <v>229</v>
      </c>
      <c r="C14" s="10" t="s">
        <v>145</v>
      </c>
      <c r="D14" s="31" t="s">
        <v>138</v>
      </c>
      <c r="E14" s="9">
        <v>29</v>
      </c>
      <c r="F14">
        <v>28</v>
      </c>
      <c r="G14">
        <v>29</v>
      </c>
      <c r="H14" s="10">
        <v>30</v>
      </c>
      <c r="I14" s="9">
        <v>0</v>
      </c>
      <c r="J14">
        <v>0</v>
      </c>
      <c r="K14">
        <v>0</v>
      </c>
      <c r="L14" s="10">
        <v>0</v>
      </c>
      <c r="M14" s="9">
        <v>0</v>
      </c>
      <c r="N14">
        <v>0</v>
      </c>
      <c r="O14">
        <v>0</v>
      </c>
      <c r="P14" s="10">
        <v>0</v>
      </c>
      <c r="Q14" s="9">
        <v>0</v>
      </c>
      <c r="R14">
        <v>0</v>
      </c>
      <c r="S14">
        <v>0</v>
      </c>
      <c r="T14" s="10">
        <v>0</v>
      </c>
      <c r="U14" s="9">
        <v>0</v>
      </c>
      <c r="V14">
        <v>0</v>
      </c>
      <c r="W14">
        <v>0</v>
      </c>
      <c r="X14" s="10">
        <v>0</v>
      </c>
      <c r="Y14" s="9">
        <v>0</v>
      </c>
      <c r="Z14">
        <v>0</v>
      </c>
      <c r="AA14">
        <v>0</v>
      </c>
      <c r="AB14" s="10">
        <v>0</v>
      </c>
      <c r="AC14" s="9">
        <f>SUM(E14:AB14)</f>
        <v>116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116</v>
      </c>
    </row>
    <row r="15" spans="1:33">
      <c r="A15" s="2">
        <v>7</v>
      </c>
      <c r="B15" s="10">
        <v>209</v>
      </c>
      <c r="C15" s="10" t="s">
        <v>148</v>
      </c>
      <c r="D15" s="31" t="s">
        <v>138</v>
      </c>
      <c r="E15" s="9">
        <v>0</v>
      </c>
      <c r="F15">
        <v>0</v>
      </c>
      <c r="G15">
        <v>0</v>
      </c>
      <c r="H15" s="10">
        <v>0</v>
      </c>
      <c r="I15" s="9">
        <v>0</v>
      </c>
      <c r="J15">
        <v>0</v>
      </c>
      <c r="K15">
        <v>0</v>
      </c>
      <c r="L15" s="10">
        <v>0</v>
      </c>
      <c r="M15" s="9">
        <v>0</v>
      </c>
      <c r="N15">
        <v>0</v>
      </c>
      <c r="O15">
        <v>0</v>
      </c>
      <c r="P15" s="10">
        <v>0</v>
      </c>
      <c r="Q15" s="9">
        <v>27</v>
      </c>
      <c r="R15">
        <v>27</v>
      </c>
      <c r="S15">
        <v>28</v>
      </c>
      <c r="T15" s="10">
        <v>27</v>
      </c>
      <c r="U15" s="9">
        <v>0</v>
      </c>
      <c r="V15">
        <v>0</v>
      </c>
      <c r="W15">
        <v>0</v>
      </c>
      <c r="X15" s="10">
        <v>0</v>
      </c>
      <c r="Y15" s="9">
        <v>0</v>
      </c>
      <c r="Z15">
        <v>0</v>
      </c>
      <c r="AA15">
        <v>0</v>
      </c>
      <c r="AB15" s="10">
        <v>0</v>
      </c>
      <c r="AC15" s="9">
        <f>SUM(E15:AB15)</f>
        <v>109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109</v>
      </c>
    </row>
    <row r="16" spans="1:33">
      <c r="A16" s="2">
        <v>8</v>
      </c>
      <c r="B16" s="10">
        <v>282</v>
      </c>
      <c r="C16" s="10" t="s">
        <v>146</v>
      </c>
      <c r="D16" s="31" t="s">
        <v>138</v>
      </c>
      <c r="E16" s="9">
        <v>0</v>
      </c>
      <c r="F16">
        <v>0</v>
      </c>
      <c r="G16">
        <v>0</v>
      </c>
      <c r="H16" s="10">
        <v>0</v>
      </c>
      <c r="I16" s="9">
        <v>26</v>
      </c>
      <c r="J16">
        <v>27</v>
      </c>
      <c r="K16">
        <v>26</v>
      </c>
      <c r="L16" s="10">
        <v>28</v>
      </c>
      <c r="M16" s="9">
        <v>0</v>
      </c>
      <c r="N16">
        <v>0</v>
      </c>
      <c r="O16">
        <v>0</v>
      </c>
      <c r="P16" s="10">
        <v>0</v>
      </c>
      <c r="Q16" s="9">
        <v>0</v>
      </c>
      <c r="R16">
        <v>0</v>
      </c>
      <c r="S16">
        <v>0</v>
      </c>
      <c r="T16" s="10">
        <v>0</v>
      </c>
      <c r="U16" s="9">
        <v>0</v>
      </c>
      <c r="V16">
        <v>0</v>
      </c>
      <c r="W16">
        <v>0</v>
      </c>
      <c r="X16" s="10">
        <v>0</v>
      </c>
      <c r="Y16" s="9">
        <v>0</v>
      </c>
      <c r="Z16">
        <v>0</v>
      </c>
      <c r="AA16">
        <v>0</v>
      </c>
      <c r="AB16" s="10">
        <v>0</v>
      </c>
      <c r="AC16" s="9">
        <f>SUM(E16:AB16)</f>
        <v>107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107</v>
      </c>
    </row>
    <row r="17" spans="1:33">
      <c r="A17" s="2">
        <v>9</v>
      </c>
      <c r="B17" s="10">
        <v>235</v>
      </c>
      <c r="C17" s="10" t="s">
        <v>28</v>
      </c>
      <c r="D17" s="31" t="s">
        <v>138</v>
      </c>
      <c r="E17" s="9">
        <v>0</v>
      </c>
      <c r="F17">
        <v>0</v>
      </c>
      <c r="G17">
        <v>0</v>
      </c>
      <c r="H17" s="10">
        <v>0</v>
      </c>
      <c r="I17" s="9">
        <v>29</v>
      </c>
      <c r="J17">
        <v>25</v>
      </c>
      <c r="K17">
        <v>25</v>
      </c>
      <c r="L17" s="10">
        <v>27</v>
      </c>
      <c r="M17" s="9">
        <v>0</v>
      </c>
      <c r="N17">
        <v>0</v>
      </c>
      <c r="O17">
        <v>0</v>
      </c>
      <c r="P17" s="10">
        <v>0</v>
      </c>
      <c r="Q17" s="9">
        <v>0</v>
      </c>
      <c r="R17">
        <v>0</v>
      </c>
      <c r="S17">
        <v>0</v>
      </c>
      <c r="T17" s="10">
        <v>0</v>
      </c>
      <c r="U17" s="9">
        <v>0</v>
      </c>
      <c r="V17">
        <v>0</v>
      </c>
      <c r="W17">
        <v>0</v>
      </c>
      <c r="X17" s="10">
        <v>0</v>
      </c>
      <c r="Y17" s="9">
        <v>0</v>
      </c>
      <c r="Z17">
        <v>0</v>
      </c>
      <c r="AA17">
        <v>0</v>
      </c>
      <c r="AB17" s="10">
        <v>0</v>
      </c>
      <c r="AC17" s="9">
        <f>SUM(E17:AB17)</f>
        <v>106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106</v>
      </c>
    </row>
    <row r="18" spans="1:33">
      <c r="A18" s="2">
        <v>10</v>
      </c>
      <c r="B18" s="10">
        <v>867</v>
      </c>
      <c r="C18" s="10" t="s">
        <v>147</v>
      </c>
      <c r="D18" s="31" t="s">
        <v>138</v>
      </c>
      <c r="E18" s="9">
        <v>0</v>
      </c>
      <c r="F18">
        <v>0</v>
      </c>
      <c r="G18">
        <v>0</v>
      </c>
      <c r="H18" s="10">
        <v>0</v>
      </c>
      <c r="I18" s="9">
        <v>0</v>
      </c>
      <c r="J18" s="36">
        <v>33</v>
      </c>
      <c r="K18" s="36">
        <v>33</v>
      </c>
      <c r="L18" s="10">
        <v>35</v>
      </c>
      <c r="M18" s="9">
        <v>0</v>
      </c>
      <c r="N18">
        <v>0</v>
      </c>
      <c r="O18">
        <v>0</v>
      </c>
      <c r="P18" s="10">
        <v>0</v>
      </c>
      <c r="Q18" s="9">
        <v>0</v>
      </c>
      <c r="R18">
        <v>0</v>
      </c>
      <c r="S18">
        <v>0</v>
      </c>
      <c r="T18" s="10">
        <v>0</v>
      </c>
      <c r="U18" s="9">
        <v>0</v>
      </c>
      <c r="V18">
        <v>0</v>
      </c>
      <c r="W18">
        <v>0</v>
      </c>
      <c r="X18" s="10">
        <v>0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101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101</v>
      </c>
    </row>
    <row r="19" spans="1:33">
      <c r="A19" s="2">
        <v>12</v>
      </c>
      <c r="B19" s="10">
        <v>832</v>
      </c>
      <c r="C19" s="55" t="s">
        <v>72</v>
      </c>
      <c r="D19" s="31" t="s">
        <v>138</v>
      </c>
      <c r="E19" s="9">
        <v>0</v>
      </c>
      <c r="F19">
        <v>0</v>
      </c>
      <c r="G19">
        <v>0</v>
      </c>
      <c r="H19" s="10">
        <v>0</v>
      </c>
      <c r="I19" s="9">
        <v>0</v>
      </c>
      <c r="J19">
        <v>0</v>
      </c>
      <c r="K19">
        <v>0</v>
      </c>
      <c r="L19" s="10">
        <v>0</v>
      </c>
      <c r="M19" s="9">
        <v>29</v>
      </c>
      <c r="N19" s="36">
        <f>27+1</f>
        <v>28</v>
      </c>
      <c r="O19">
        <v>0</v>
      </c>
      <c r="P19" s="10">
        <v>27</v>
      </c>
      <c r="Q19" s="9">
        <v>0</v>
      </c>
      <c r="R19">
        <v>0</v>
      </c>
      <c r="S19">
        <v>0</v>
      </c>
      <c r="T19" s="10">
        <v>0</v>
      </c>
      <c r="U19" s="9">
        <v>0</v>
      </c>
      <c r="V19">
        <v>0</v>
      </c>
      <c r="W19">
        <v>0</v>
      </c>
      <c r="X19" s="10">
        <v>0</v>
      </c>
      <c r="Y19" s="9">
        <v>0</v>
      </c>
      <c r="Z19">
        <v>0</v>
      </c>
      <c r="AA19">
        <v>0</v>
      </c>
      <c r="AB19" s="10">
        <v>0</v>
      </c>
      <c r="AC19" s="9">
        <f>SUM(E19:AB19)</f>
        <v>84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84</v>
      </c>
    </row>
    <row r="20" spans="1:33">
      <c r="A20" s="2">
        <v>13</v>
      </c>
      <c r="B20" s="10">
        <v>202</v>
      </c>
      <c r="C20" s="10" t="s">
        <v>149</v>
      </c>
      <c r="D20" s="31" t="s">
        <v>138</v>
      </c>
      <c r="E20" s="9">
        <v>27</v>
      </c>
      <c r="F20">
        <v>27</v>
      </c>
      <c r="G20">
        <v>0</v>
      </c>
      <c r="H20" s="10">
        <v>0</v>
      </c>
      <c r="I20" s="9">
        <v>0</v>
      </c>
      <c r="J20">
        <v>0</v>
      </c>
      <c r="K20">
        <v>0</v>
      </c>
      <c r="L20" s="10">
        <v>0</v>
      </c>
      <c r="M20" s="9">
        <v>0</v>
      </c>
      <c r="N20">
        <v>0</v>
      </c>
      <c r="O20">
        <v>0</v>
      </c>
      <c r="P20" s="10">
        <v>0</v>
      </c>
      <c r="Q20" s="9">
        <v>0</v>
      </c>
      <c r="R20">
        <v>0</v>
      </c>
      <c r="S20">
        <v>0</v>
      </c>
      <c r="T20" s="10">
        <v>0</v>
      </c>
      <c r="U20" s="9">
        <v>0</v>
      </c>
      <c r="V20">
        <v>0</v>
      </c>
      <c r="W20">
        <v>0</v>
      </c>
      <c r="X20" s="10">
        <v>0</v>
      </c>
      <c r="Y20" s="9">
        <v>0</v>
      </c>
      <c r="Z20">
        <v>0</v>
      </c>
      <c r="AA20">
        <v>0</v>
      </c>
      <c r="AB20" s="10">
        <v>0</v>
      </c>
      <c r="AC20" s="9">
        <f>SUM(E20:AB20)</f>
        <v>54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54</v>
      </c>
    </row>
    <row r="21" spans="1:33">
      <c r="A21" s="2">
        <v>14</v>
      </c>
      <c r="B21" s="70"/>
      <c r="D21" s="54"/>
      <c r="I21" s="53"/>
      <c r="L21" s="55"/>
      <c r="Q21" s="53"/>
      <c r="T21" s="55"/>
      <c r="X21" s="55"/>
      <c r="AC21" s="53"/>
      <c r="AD21" s="43"/>
      <c r="AE21" s="44"/>
      <c r="AF21" s="79"/>
      <c r="AG21" s="78"/>
    </row>
    <row r="22" spans="1:33">
      <c r="A22" s="2">
        <v>15</v>
      </c>
      <c r="B22" s="70"/>
      <c r="D22" s="53"/>
      <c r="E22" s="53"/>
      <c r="I22" s="53"/>
      <c r="L22" s="55"/>
      <c r="Q22" s="53"/>
      <c r="U22" s="53"/>
      <c r="X22" s="55"/>
      <c r="AC22" s="53"/>
      <c r="AD22" s="43"/>
      <c r="AE22" s="44"/>
      <c r="AF22" s="79"/>
      <c r="AG22" s="78"/>
    </row>
    <row r="23" spans="1:33">
      <c r="A23" s="2">
        <v>16</v>
      </c>
      <c r="B23" s="10"/>
      <c r="C23" s="10"/>
      <c r="D23" s="31"/>
      <c r="E23" s="9"/>
      <c r="H23" s="10"/>
      <c r="I23" s="9"/>
      <c r="L23" s="10"/>
      <c r="M23" s="9"/>
      <c r="P23" s="10"/>
      <c r="Q23" s="9"/>
      <c r="T23" s="10"/>
      <c r="U23" s="9"/>
      <c r="X23" s="10"/>
      <c r="Y23" s="9"/>
      <c r="AB23" s="10"/>
      <c r="AC23" s="9"/>
      <c r="AD23" s="43"/>
      <c r="AE23" s="44"/>
      <c r="AF23" s="79"/>
      <c r="AG23" s="78"/>
    </row>
    <row r="24" spans="1:33">
      <c r="A24" s="2">
        <v>17</v>
      </c>
      <c r="B24" s="10"/>
      <c r="C24" s="10"/>
      <c r="D24" s="31"/>
      <c r="E24" s="9"/>
      <c r="H24" s="10"/>
      <c r="I24" s="9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3">
      <c r="A25" s="2">
        <v>18</v>
      </c>
      <c r="B25" s="10"/>
      <c r="C25" s="10"/>
      <c r="D25" s="31"/>
      <c r="E25" s="9"/>
      <c r="H25" s="10"/>
      <c r="I25" s="9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2">
        <v>19</v>
      </c>
      <c r="B26" s="10"/>
      <c r="C26" s="10"/>
      <c r="D26" s="31"/>
      <c r="E26" s="9"/>
      <c r="H26" s="10"/>
      <c r="I26" s="9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2">
        <v>20</v>
      </c>
      <c r="B27" s="10"/>
      <c r="C27" s="10"/>
      <c r="D27" s="31"/>
      <c r="E27" s="9"/>
      <c r="H27" s="10"/>
      <c r="I27" s="9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2">
        <v>21</v>
      </c>
      <c r="B28" s="10"/>
      <c r="C28" s="10"/>
      <c r="D28" s="31"/>
      <c r="E28" s="9"/>
      <c r="H28" s="10"/>
      <c r="I28" s="9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2">
        <v>22</v>
      </c>
      <c r="B29" s="10"/>
      <c r="C29" s="10"/>
      <c r="D29" s="31"/>
      <c r="E29" s="9"/>
      <c r="H29" s="10"/>
      <c r="I29" s="9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>
        <v>23</v>
      </c>
      <c r="B30" s="10"/>
      <c r="C30" s="10"/>
      <c r="D30" s="31"/>
      <c r="E30" s="9"/>
      <c r="H30" s="10"/>
      <c r="I30" s="9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>
        <v>24</v>
      </c>
      <c r="B31" s="10"/>
      <c r="C31" s="10"/>
      <c r="D31" s="31"/>
      <c r="E31" s="9"/>
      <c r="H31" s="10"/>
      <c r="I31" s="9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>
        <v>25</v>
      </c>
      <c r="B32" s="10"/>
      <c r="C32" s="10"/>
      <c r="D32" s="31"/>
      <c r="E32" s="9"/>
      <c r="H32" s="10"/>
      <c r="I32" s="9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2">
        <v>26</v>
      </c>
      <c r="B33" s="10"/>
      <c r="C33" s="10"/>
      <c r="D33" s="31"/>
      <c r="E33" s="9"/>
      <c r="H33" s="10"/>
      <c r="I33" s="9"/>
      <c r="L33" s="10"/>
      <c r="M33" s="9"/>
      <c r="P33" s="10"/>
      <c r="Q33" s="9"/>
      <c r="T33" s="10"/>
      <c r="U33" s="9"/>
      <c r="X33" s="10"/>
      <c r="Y33" s="9"/>
      <c r="AB33" s="10"/>
      <c r="AC33" s="9"/>
      <c r="AD33" s="43"/>
      <c r="AE33" s="44"/>
      <c r="AF33" s="79"/>
      <c r="AG33" s="78"/>
    </row>
    <row r="34" spans="1:33">
      <c r="A34" s="2">
        <v>27</v>
      </c>
      <c r="B34" s="10"/>
      <c r="C34" s="10"/>
      <c r="D34" s="2"/>
      <c r="H34" s="10"/>
      <c r="L34" s="10"/>
      <c r="P34" s="10"/>
      <c r="T34" s="10"/>
      <c r="X34" s="10"/>
      <c r="AB34" s="10"/>
      <c r="AC34" s="9"/>
      <c r="AD34" s="9"/>
      <c r="AF34" s="10"/>
      <c r="AG34" s="10"/>
    </row>
    <row r="35" spans="1:33">
      <c r="A35" s="2">
        <v>28</v>
      </c>
      <c r="B35" s="10"/>
      <c r="C35" s="10"/>
      <c r="D35" s="2"/>
      <c r="H35" s="10"/>
      <c r="L35" s="10"/>
      <c r="P35" s="10"/>
      <c r="T35" s="10"/>
      <c r="X35" s="10"/>
      <c r="AB35" s="10"/>
      <c r="AC35" s="9"/>
      <c r="AD35" s="9"/>
      <c r="AF35" s="10"/>
      <c r="AG35" s="10"/>
    </row>
    <row r="36" spans="1:33" ht="15.75" thickBot="1">
      <c r="A36" s="5"/>
      <c r="B36" s="13"/>
      <c r="C36" s="13"/>
      <c r="D36" s="32"/>
      <c r="E36" s="11"/>
      <c r="F36" s="12"/>
      <c r="G36" s="12"/>
      <c r="H36" s="13"/>
      <c r="I36" s="11"/>
      <c r="J36" s="12"/>
      <c r="K36" s="12"/>
      <c r="L36" s="13"/>
      <c r="M36" s="11"/>
      <c r="N36" s="12"/>
      <c r="O36" s="12"/>
      <c r="P36" s="13"/>
      <c r="Q36" s="11"/>
      <c r="R36" s="12"/>
      <c r="S36" s="12"/>
      <c r="T36" s="13"/>
      <c r="U36" s="11"/>
      <c r="V36" s="12"/>
      <c r="W36" s="12"/>
      <c r="X36" s="13"/>
      <c r="Y36" s="11"/>
      <c r="Z36" s="12"/>
      <c r="AA36" s="12"/>
      <c r="AB36" s="13"/>
      <c r="AC36" s="11"/>
      <c r="AD36" s="25"/>
      <c r="AE36" s="26"/>
      <c r="AF36" s="27"/>
      <c r="AG36" s="13"/>
    </row>
    <row r="37" spans="1:33">
      <c r="D37" s="42"/>
      <c r="E37">
        <f t="shared" ref="E37:L37" si="0">SUM(E9:E36)</f>
        <v>183</v>
      </c>
      <c r="F37">
        <f t="shared" si="0"/>
        <v>182</v>
      </c>
      <c r="G37">
        <f t="shared" si="0"/>
        <v>155</v>
      </c>
      <c r="H37">
        <f t="shared" si="0"/>
        <v>155</v>
      </c>
      <c r="I37">
        <f t="shared" si="0"/>
        <v>209</v>
      </c>
      <c r="J37">
        <f t="shared" si="0"/>
        <v>233</v>
      </c>
      <c r="K37">
        <f t="shared" si="0"/>
        <v>233</v>
      </c>
      <c r="L37">
        <f t="shared" si="0"/>
        <v>233</v>
      </c>
      <c r="M37">
        <f>SUM(M9:M36)</f>
        <v>183</v>
      </c>
      <c r="N37">
        <f t="shared" ref="N37:AB37" si="1">SUM(N9:N36)</f>
        <v>182</v>
      </c>
      <c r="O37">
        <f t="shared" si="1"/>
        <v>155</v>
      </c>
      <c r="P37">
        <f t="shared" si="1"/>
        <v>182</v>
      </c>
      <c r="Q37">
        <f t="shared" si="1"/>
        <v>183</v>
      </c>
      <c r="R37">
        <f t="shared" si="1"/>
        <v>182</v>
      </c>
      <c r="S37">
        <f t="shared" si="1"/>
        <v>182</v>
      </c>
      <c r="T37">
        <f t="shared" si="1"/>
        <v>182</v>
      </c>
      <c r="U37">
        <f t="shared" si="1"/>
        <v>156</v>
      </c>
      <c r="V37">
        <f t="shared" si="1"/>
        <v>155</v>
      </c>
      <c r="W37">
        <f t="shared" si="1"/>
        <v>155</v>
      </c>
      <c r="X37">
        <f t="shared" si="1"/>
        <v>155</v>
      </c>
      <c r="Y37">
        <f t="shared" si="1"/>
        <v>99</v>
      </c>
      <c r="Z37">
        <f t="shared" si="1"/>
        <v>98</v>
      </c>
      <c r="AA37">
        <f t="shared" si="1"/>
        <v>98</v>
      </c>
      <c r="AB37">
        <f t="shared" si="1"/>
        <v>98</v>
      </c>
      <c r="AD37" s="24"/>
      <c r="AE37" s="24"/>
      <c r="AF37" s="24"/>
    </row>
    <row r="39" spans="1:33">
      <c r="A39" s="41"/>
      <c r="B39" t="s">
        <v>40</v>
      </c>
    </row>
    <row r="40" spans="1:33">
      <c r="A40" s="15"/>
      <c r="B40" t="s">
        <v>41</v>
      </c>
    </row>
    <row r="41" spans="1:33">
      <c r="A41" s="33"/>
      <c r="B41" t="s">
        <v>42</v>
      </c>
    </row>
    <row r="42" spans="1:33">
      <c r="A42" s="36"/>
      <c r="B42" t="s">
        <v>43</v>
      </c>
    </row>
    <row r="44" spans="1:33">
      <c r="A44" s="38" t="s">
        <v>19</v>
      </c>
      <c r="B44" t="s">
        <v>44</v>
      </c>
    </row>
    <row r="45" spans="1:33" ht="15.75" thickBot="1"/>
    <row r="46" spans="1:33">
      <c r="A46" s="28" t="s">
        <v>45</v>
      </c>
    </row>
    <row r="47" spans="1:33" ht="15.75" thickBot="1">
      <c r="A47" s="29" t="s">
        <v>46</v>
      </c>
      <c r="B47" t="s">
        <v>47</v>
      </c>
    </row>
  </sheetData>
  <sortState xmlns:xlrd2="http://schemas.microsoft.com/office/spreadsheetml/2017/richdata2" ref="B9:AG20">
    <sortCondition descending="1" ref="AG9:AG20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732" priority="29" bottom="1" rank="3"/>
    <cfRule type="top10" dxfId="731" priority="53" bottom="1" rank="1"/>
    <cfRule type="top10" dxfId="730" priority="54" bottom="1" rank="1"/>
    <cfRule type="top10" dxfId="729" priority="76" bottom="1" rank="2"/>
    <cfRule type="top10" dxfId="728" priority="79" bottom="1" rank="2"/>
    <cfRule type="top10" dxfId="727" priority="100" bottom="1" rank="3"/>
  </conditionalFormatting>
  <conditionalFormatting sqref="E12:AB12">
    <cfRule type="top10" dxfId="726" priority="28" bottom="1" rank="3"/>
    <cfRule type="top10" dxfId="725" priority="52" bottom="1" rank="1"/>
    <cfRule type="top10" dxfId="724" priority="78" bottom="1" rank="2"/>
    <cfRule type="top10" dxfId="723" priority="99" bottom="1" rank="3"/>
  </conditionalFormatting>
  <conditionalFormatting sqref="E11:AB11">
    <cfRule type="top10" dxfId="722" priority="27" bottom="1" rank="3"/>
    <cfRule type="top10" dxfId="721" priority="51" bottom="1" rank="1"/>
    <cfRule type="top10" dxfId="720" priority="77" bottom="1" rank="2"/>
    <cfRule type="top10" dxfId="719" priority="98" bottom="1" rank="3"/>
  </conditionalFormatting>
  <conditionalFormatting sqref="E10:AB10">
    <cfRule type="top10" dxfId="718" priority="26" bottom="1" rank="3"/>
    <cfRule type="top10" dxfId="717" priority="50" bottom="1" rank="1"/>
    <cfRule type="top10" dxfId="716" priority="75" bottom="1" rank="2"/>
    <cfRule type="top10" dxfId="715" priority="97" bottom="1" rank="3"/>
  </conditionalFormatting>
  <conditionalFormatting sqref="E18:AB18">
    <cfRule type="top10" dxfId="714" priority="25" bottom="1" rank="3"/>
    <cfRule type="top10" dxfId="713" priority="49" bottom="1" rank="1"/>
    <cfRule type="top10" dxfId="712" priority="74" bottom="1" rank="2"/>
    <cfRule type="top10" dxfId="711" priority="96" bottom="1" rank="3"/>
  </conditionalFormatting>
  <conditionalFormatting sqref="E13:AB13">
    <cfRule type="top10" dxfId="710" priority="24" bottom="1" rank="3"/>
    <cfRule type="top10" dxfId="709" priority="48" bottom="1" rank="1"/>
    <cfRule type="top10" dxfId="708" priority="70" bottom="1" rank="2"/>
    <cfRule type="top10" dxfId="707" priority="71" bottom="1" rank="3"/>
    <cfRule type="top10" dxfId="706" priority="72" bottom="1" rank="2"/>
    <cfRule type="top10" dxfId="705" priority="73" bottom="1" rank="2"/>
    <cfRule type="top10" dxfId="704" priority="95" bottom="1" rank="3"/>
  </conditionalFormatting>
  <conditionalFormatting sqref="E17:AB17">
    <cfRule type="top10" dxfId="703" priority="23" bottom="1" rank="3"/>
    <cfRule type="top10" dxfId="702" priority="30" bottom="1" rank="1"/>
    <cfRule type="top10" dxfId="701" priority="31" bottom="1" rank="2"/>
    <cfRule type="top10" dxfId="700" priority="32" bottom="1" rank="3"/>
    <cfRule type="top10" dxfId="699" priority="47" bottom="1" rank="1"/>
    <cfRule type="top10" dxfId="698" priority="69" bottom="1" rank="2"/>
    <cfRule type="top10" dxfId="697" priority="94" percent="1" bottom="1" rank="3"/>
  </conditionalFormatting>
  <conditionalFormatting sqref="E25:AB25">
    <cfRule type="top10" dxfId="696" priority="21" bottom="1" rank="3"/>
    <cfRule type="top10" dxfId="695" priority="45" bottom="1" rank="1"/>
    <cfRule type="top10" dxfId="694" priority="67" bottom="1" rank="2"/>
    <cfRule type="top10" dxfId="693" priority="92" bottom="1" rank="3"/>
  </conditionalFormatting>
  <conditionalFormatting sqref="E14:AB14">
    <cfRule type="top10" dxfId="692" priority="20" bottom="1" rank="3"/>
    <cfRule type="top10" dxfId="691" priority="44" bottom="1" rank="1"/>
    <cfRule type="top10" dxfId="690" priority="66" bottom="1" rank="2"/>
    <cfRule type="top10" dxfId="689" priority="91" bottom="1" rank="3"/>
  </conditionalFormatting>
  <conditionalFormatting sqref="E19:AB19">
    <cfRule type="top10" dxfId="688" priority="19" bottom="1" rank="3"/>
    <cfRule type="top10" dxfId="687" priority="43" bottom="1" rank="1"/>
    <cfRule type="top10" dxfId="686" priority="65" bottom="1" rank="2"/>
    <cfRule type="top10" dxfId="685" priority="90" bottom="1" rank="3"/>
  </conditionalFormatting>
  <conditionalFormatting sqref="E20:AB20">
    <cfRule type="top10" dxfId="684" priority="18" bottom="1" rank="3"/>
    <cfRule type="top10" dxfId="683" priority="42" bottom="1" rank="1"/>
    <cfRule type="top10" dxfId="682" priority="64" bottom="1" rank="2"/>
    <cfRule type="top10" dxfId="681" priority="89" bottom="1" rank="3"/>
  </conditionalFormatting>
  <conditionalFormatting sqref="E16:AB16">
    <cfRule type="top10" dxfId="680" priority="17" bottom="1" rank="3"/>
    <cfRule type="top10" dxfId="679" priority="41" bottom="1" rank="1"/>
    <cfRule type="top10" dxfId="678" priority="88" bottom="1" rank="3"/>
  </conditionalFormatting>
  <conditionalFormatting sqref="E23:AB23">
    <cfRule type="top10" dxfId="677" priority="16" bottom="1" rank="3"/>
    <cfRule type="top10" dxfId="676" priority="40" bottom="1" rank="1"/>
    <cfRule type="top10" dxfId="675" priority="62" bottom="1" rank="2"/>
    <cfRule type="top10" dxfId="674" priority="87" bottom="1" rank="3"/>
  </conditionalFormatting>
  <conditionalFormatting sqref="E28:M28 O28:Q28 S28:T28 Y28:AB28">
    <cfRule type="top10" dxfId="673" priority="15" bottom="1" rank="3"/>
    <cfRule type="top10" dxfId="672" priority="39" bottom="1" rank="1"/>
    <cfRule type="top10" dxfId="671" priority="61" bottom="1" rank="2"/>
    <cfRule type="top10" dxfId="670" priority="86" bottom="1" rank="3"/>
  </conditionalFormatting>
  <conditionalFormatting sqref="E27:M27 O27:Q27 S27:U27 W27:AB27">
    <cfRule type="top10" dxfId="669" priority="14" bottom="1" rank="3"/>
    <cfRule type="top10" dxfId="668" priority="38" bottom="1" rank="1"/>
    <cfRule type="top10" dxfId="667" priority="60" bottom="1" rank="2"/>
    <cfRule type="top10" dxfId="666" priority="85" bottom="1" rank="3"/>
  </conditionalFormatting>
  <conditionalFormatting sqref="E32:M32 O32:Q32 S32:T32 Y32:AB32">
    <cfRule type="top10" dxfId="665" priority="13" bottom="1" rank="3"/>
    <cfRule type="top10" dxfId="664" priority="37" bottom="1" rank="1"/>
    <cfRule type="top10" dxfId="663" priority="59" bottom="1" rank="2"/>
    <cfRule type="top10" dxfId="662" priority="84" bottom="1" rank="3"/>
  </conditionalFormatting>
  <conditionalFormatting sqref="E29:M29 O29:Q29 S29:U29 W29:AB29">
    <cfRule type="top10" dxfId="661" priority="12" bottom="1" rank="3"/>
    <cfRule type="top10" dxfId="660" priority="36" bottom="1" rank="1"/>
    <cfRule type="top10" dxfId="659" priority="58" bottom="1" rank="2"/>
    <cfRule type="top10" dxfId="658" priority="83" bottom="1" rank="3"/>
  </conditionalFormatting>
  <conditionalFormatting sqref="E30:M30 O30:Q30 S30:T30 Y30:AB30">
    <cfRule type="top10" dxfId="657" priority="11" bottom="1" rank="3"/>
    <cfRule type="top10" dxfId="656" priority="35" bottom="1" rank="1"/>
    <cfRule type="top10" dxfId="655" priority="57" bottom="1" rank="2"/>
    <cfRule type="top10" dxfId="654" priority="82" bottom="1" rank="3"/>
  </conditionalFormatting>
  <conditionalFormatting sqref="E31:M31 O31:Q31 S31:U31 W31:AB31">
    <cfRule type="top10" dxfId="653" priority="10" bottom="1" rank="3"/>
    <cfRule type="top10" dxfId="652" priority="34" bottom="1" rank="1"/>
    <cfRule type="top10" dxfId="651" priority="56" bottom="1" rank="2"/>
    <cfRule type="top10" dxfId="650" priority="81" bottom="1" rank="3"/>
  </conditionalFormatting>
  <conditionalFormatting sqref="E33:M33 O33:Q33 S33:U33 W33:AB33">
    <cfRule type="top10" dxfId="649" priority="9" bottom="1" rank="3"/>
    <cfRule type="top10" dxfId="648" priority="33" bottom="1" rank="1"/>
    <cfRule type="top10" dxfId="647" priority="55" bottom="1" rank="2"/>
    <cfRule type="top10" dxfId="646" priority="80" bottom="1" rank="3"/>
  </conditionalFormatting>
  <conditionalFormatting sqref="E16:T16">
    <cfRule type="top10" dxfId="645" priority="63" bottom="1" rank="2"/>
  </conditionalFormatting>
  <conditionalFormatting sqref="E15:AB15">
    <cfRule type="top10" dxfId="644" priority="5" bottom="1" rank="3"/>
    <cfRule type="top10" dxfId="643" priority="6" bottom="1" rank="1"/>
    <cfRule type="top10" dxfId="642" priority="7" bottom="1" rank="2"/>
    <cfRule type="top10" dxfId="641" priority="8" bottom="1" rank="3"/>
  </conditionalFormatting>
  <conditionalFormatting sqref="U32:X32 U28:X28 U30:X30">
    <cfRule type="top10" dxfId="640" priority="1" bottom="1" rank="3"/>
    <cfRule type="top10" dxfId="639" priority="2" bottom="1" rank="1"/>
    <cfRule type="top10" dxfId="638" priority="3" bottom="1" rank="2"/>
    <cfRule type="top10" dxfId="637" priority="4" bottom="1" rank="3"/>
  </conditionalFormatting>
  <conditionalFormatting sqref="V31 E26:Q26 S26:AB26 V27 N27:N33 V33 V29">
    <cfRule type="top10" dxfId="636" priority="101" bottom="1" rank="3"/>
    <cfRule type="top10" dxfId="635" priority="102" bottom="1" rank="1"/>
    <cfRule type="top10" dxfId="634" priority="103" bottom="1" rank="2"/>
    <cfRule type="top10" dxfId="633" priority="104" bottom="1" rank="3"/>
  </conditionalFormatting>
  <conditionalFormatting sqref="E24:AB24 R26:R33">
    <cfRule type="top10" dxfId="632" priority="105" bottom="1" rank="3"/>
    <cfRule type="top10" dxfId="631" priority="106" bottom="1" rank="1"/>
    <cfRule type="top10" dxfId="630" priority="107" bottom="1" rank="2"/>
    <cfRule type="top10" dxfId="629" priority="108" bottom="1" rank="3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47"/>
  <sheetViews>
    <sheetView topLeftCell="A3"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+'Mini 60cc Algemeen'!A1</f>
        <v>NXT GP DUTCH OPEN 2022</v>
      </c>
    </row>
    <row r="3" spans="1:33">
      <c r="A3" s="4" t="s">
        <v>155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20" t="s">
        <v>14</v>
      </c>
      <c r="F7" s="21" t="s">
        <v>15</v>
      </c>
      <c r="G7" s="22" t="s">
        <v>16</v>
      </c>
      <c r="H7" s="23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8"/>
      <c r="D8" s="30"/>
      <c r="E8" s="6"/>
      <c r="F8" s="7"/>
      <c r="G8" s="7"/>
      <c r="H8" s="8"/>
      <c r="I8" s="6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9</v>
      </c>
      <c r="C9" s="101" t="s">
        <v>156</v>
      </c>
      <c r="D9" s="31" t="s">
        <v>157</v>
      </c>
      <c r="E9" s="49">
        <v>32</v>
      </c>
      <c r="F9">
        <v>30</v>
      </c>
      <c r="G9">
        <v>32</v>
      </c>
      <c r="H9" s="37">
        <v>33</v>
      </c>
      <c r="I9" s="14">
        <v>37</v>
      </c>
      <c r="J9" s="36">
        <v>36</v>
      </c>
      <c r="K9" s="36">
        <v>36</v>
      </c>
      <c r="L9" s="37">
        <v>36</v>
      </c>
      <c r="M9" s="9">
        <v>29</v>
      </c>
      <c r="N9">
        <v>26</v>
      </c>
      <c r="O9">
        <v>26</v>
      </c>
      <c r="P9" s="10">
        <v>30</v>
      </c>
      <c r="Q9" s="9">
        <v>30</v>
      </c>
      <c r="R9">
        <v>29</v>
      </c>
      <c r="S9">
        <v>29</v>
      </c>
      <c r="T9" s="10">
        <v>29</v>
      </c>
      <c r="U9" s="14">
        <f>1+35+1</f>
        <v>37</v>
      </c>
      <c r="V9">
        <v>35</v>
      </c>
      <c r="W9" s="36">
        <f>35+1</f>
        <v>36</v>
      </c>
      <c r="X9" s="37">
        <f>35+1</f>
        <v>36</v>
      </c>
      <c r="Y9" s="9">
        <v>30</v>
      </c>
      <c r="Z9">
        <v>35</v>
      </c>
      <c r="AA9" s="36">
        <f>32+1</f>
        <v>33</v>
      </c>
      <c r="AB9" s="10">
        <v>30</v>
      </c>
      <c r="AC9" s="9">
        <f>SUM(E9:AB9)</f>
        <v>772</v>
      </c>
      <c r="AD9" s="43">
        <f>IF(ISERROR(SMALL($E9:$AB9,COUNTIF($E9:$AB9,-1)+COLUMN(AD9)-29)),"",SMALL($E9:$AB9,COUNTIF($E9:$AB9,-1)+COLUMN(AD9)-29))</f>
        <v>26</v>
      </c>
      <c r="AE9" s="44">
        <f>IF(ISERROR(SMALL($E9:$AB9,COUNTIF($E9:$AB9,-1)+COLUMN(AE9)-29)),"",SMALL($E9:$AB9,COUNTIF($E9:$AB9,-1)+COLUMN(AE9)-29))</f>
        <v>26</v>
      </c>
      <c r="AF9" s="79">
        <f>IF(ISERROR(SMALL($E9:$AB9,COUNTIF($E9:$AB9,-1)+COLUMN(AF9)-29)),"",SMALL($E9:$AB9,COUNTIF($E9:$AB9,-1)+COLUMN(AF9)-29))</f>
        <v>29</v>
      </c>
      <c r="AG9" s="78">
        <f>+AC9-AD9-AE9-AF9</f>
        <v>691</v>
      </c>
    </row>
    <row r="10" spans="1:33">
      <c r="A10" s="2">
        <v>2</v>
      </c>
      <c r="B10" s="2">
        <v>97</v>
      </c>
      <c r="C10" s="10" t="s">
        <v>158</v>
      </c>
      <c r="D10" s="31" t="s">
        <v>159</v>
      </c>
      <c r="E10" s="9">
        <v>28</v>
      </c>
      <c r="F10">
        <v>23</v>
      </c>
      <c r="G10">
        <v>26</v>
      </c>
      <c r="H10" s="10">
        <v>21</v>
      </c>
      <c r="I10" s="9">
        <v>32</v>
      </c>
      <c r="J10">
        <v>30</v>
      </c>
      <c r="K10">
        <v>30</v>
      </c>
      <c r="L10" s="10">
        <v>28</v>
      </c>
      <c r="M10" s="35">
        <f>32+1</f>
        <v>33</v>
      </c>
      <c r="N10">
        <v>16</v>
      </c>
      <c r="O10" s="36">
        <f>32+1</f>
        <v>33</v>
      </c>
      <c r="P10" s="10">
        <v>23</v>
      </c>
      <c r="Q10" s="9">
        <v>32</v>
      </c>
      <c r="R10">
        <v>30</v>
      </c>
      <c r="S10">
        <v>32</v>
      </c>
      <c r="T10" s="10">
        <v>30</v>
      </c>
      <c r="U10" s="9">
        <v>30</v>
      </c>
      <c r="V10" s="36">
        <f>30+1</f>
        <v>31</v>
      </c>
      <c r="W10">
        <v>32</v>
      </c>
      <c r="X10" s="10">
        <v>32</v>
      </c>
      <c r="Y10" s="9">
        <v>32</v>
      </c>
      <c r="Z10">
        <v>30</v>
      </c>
      <c r="AA10">
        <v>35</v>
      </c>
      <c r="AB10" s="37">
        <f>35+1</f>
        <v>36</v>
      </c>
      <c r="AC10" s="9">
        <f>SUM(E10:AB10)</f>
        <v>705</v>
      </c>
      <c r="AD10" s="43">
        <f>IF(ISERROR(SMALL($E10:$AB10,COUNTIF($E10:$AB10,-1)+COLUMN(AD10)-29)),"",SMALL($E10:$AB10,COUNTIF($E10:$AB10,-1)+COLUMN(AD10)-29))</f>
        <v>16</v>
      </c>
      <c r="AE10" s="44">
        <f>IF(ISERROR(SMALL($E10:$AB10,COUNTIF($E10:$AB10,-1)+COLUMN(AE10)-29)),"",SMALL($E10:$AB10,COUNTIF($E10:$AB10,-1)+COLUMN(AE10)-29))</f>
        <v>21</v>
      </c>
      <c r="AF10" s="79">
        <f>IF(ISERROR(SMALL($E10:$AB10,COUNTIF($E10:$AB10,-1)+COLUMN(AF10)-29)),"",SMALL($E10:$AB10,COUNTIF($E10:$AB10,-1)+COLUMN(AF10)-29))</f>
        <v>23</v>
      </c>
      <c r="AG10" s="78">
        <f>+AC10-AD10-AE10-AF10</f>
        <v>645</v>
      </c>
    </row>
    <row r="11" spans="1:33">
      <c r="A11" s="2">
        <v>3</v>
      </c>
      <c r="B11" s="2">
        <v>12</v>
      </c>
      <c r="C11" t="s">
        <v>160</v>
      </c>
      <c r="D11" s="56" t="s">
        <v>159</v>
      </c>
      <c r="E11">
        <v>24</v>
      </c>
      <c r="F11">
        <v>28</v>
      </c>
      <c r="G11">
        <v>29</v>
      </c>
      <c r="H11">
        <v>29</v>
      </c>
      <c r="I11" s="53">
        <v>19</v>
      </c>
      <c r="J11">
        <v>26</v>
      </c>
      <c r="K11">
        <v>26</v>
      </c>
      <c r="L11" s="55">
        <v>27</v>
      </c>
      <c r="M11">
        <v>24</v>
      </c>
      <c r="N11">
        <v>23</v>
      </c>
      <c r="O11">
        <v>24</v>
      </c>
      <c r="P11">
        <v>18</v>
      </c>
      <c r="Q11" s="53">
        <v>26</v>
      </c>
      <c r="R11">
        <v>26</v>
      </c>
      <c r="S11">
        <v>27</v>
      </c>
      <c r="T11" s="55">
        <v>28</v>
      </c>
      <c r="U11">
        <v>26</v>
      </c>
      <c r="V11">
        <v>27</v>
      </c>
      <c r="W11">
        <v>26</v>
      </c>
      <c r="X11" s="55">
        <v>30</v>
      </c>
      <c r="Y11">
        <v>26</v>
      </c>
      <c r="Z11">
        <v>26</v>
      </c>
      <c r="AA11">
        <v>29</v>
      </c>
      <c r="AB11">
        <v>28</v>
      </c>
      <c r="AC11" s="53">
        <f>SUM(E11:AB11)</f>
        <v>622</v>
      </c>
      <c r="AD11" s="43">
        <f>IF(ISERROR(SMALL($E11:$AB11,COUNTIF($E11:$AB11,-1)+COLUMN(AD11)-29)),"",SMALL($E11:$AB11,COUNTIF($E11:$AB11,-1)+COLUMN(AD11)-29))</f>
        <v>18</v>
      </c>
      <c r="AE11" s="44">
        <f>IF(ISERROR(SMALL($E11:$AB11,COUNTIF($E11:$AB11,-1)+COLUMN(AE11)-29)),"",SMALL($E11:$AB11,COUNTIF($E11:$AB11,-1)+COLUMN(AE11)-29))</f>
        <v>19</v>
      </c>
      <c r="AF11" s="79">
        <f>IF(ISERROR(SMALL($E11:$AB11,COUNTIF($E11:$AB11,-1)+COLUMN(AF11)-29)),"",SMALL($E11:$AB11,COUNTIF($E11:$AB11,-1)+COLUMN(AF11)-29))</f>
        <v>23</v>
      </c>
      <c r="AG11" s="78">
        <f>+AC11-AD11-AE11-AF11</f>
        <v>562</v>
      </c>
    </row>
    <row r="12" spans="1:33">
      <c r="A12" s="2">
        <v>4</v>
      </c>
      <c r="B12" s="2">
        <v>7</v>
      </c>
      <c r="C12" s="10" t="s">
        <v>161</v>
      </c>
      <c r="D12" s="31" t="s">
        <v>159</v>
      </c>
      <c r="E12" s="9">
        <v>23</v>
      </c>
      <c r="F12">
        <v>24</v>
      </c>
      <c r="G12">
        <v>20</v>
      </c>
      <c r="H12" s="10">
        <v>25</v>
      </c>
      <c r="I12" s="9">
        <v>24</v>
      </c>
      <c r="J12">
        <v>23</v>
      </c>
      <c r="K12">
        <v>24</v>
      </c>
      <c r="L12" s="10">
        <v>25</v>
      </c>
      <c r="M12" s="9">
        <v>21</v>
      </c>
      <c r="N12">
        <v>21</v>
      </c>
      <c r="O12">
        <v>21</v>
      </c>
      <c r="P12" s="10">
        <v>24</v>
      </c>
      <c r="Q12" s="9">
        <v>23</v>
      </c>
      <c r="R12">
        <v>23</v>
      </c>
      <c r="S12">
        <v>23</v>
      </c>
      <c r="T12" s="10">
        <v>25</v>
      </c>
      <c r="U12" s="9">
        <v>25</v>
      </c>
      <c r="V12">
        <v>24</v>
      </c>
      <c r="W12">
        <v>24</v>
      </c>
      <c r="X12" s="10">
        <v>25</v>
      </c>
      <c r="Y12" s="9">
        <v>29</v>
      </c>
      <c r="Z12">
        <v>32</v>
      </c>
      <c r="AA12">
        <v>30</v>
      </c>
      <c r="AB12" s="10">
        <v>32</v>
      </c>
      <c r="AC12" s="53">
        <f>SUM(E12:AB12)</f>
        <v>590</v>
      </c>
      <c r="AD12" s="43">
        <f>IF(ISERROR(SMALL($E12:$AB12,COUNTIF($E12:$AB12,-1)+COLUMN(AD12)-29)),"",SMALL($E12:$AB12,COUNTIF($E12:$AB12,-1)+COLUMN(AD12)-29))</f>
        <v>20</v>
      </c>
      <c r="AE12" s="44">
        <f>IF(ISERROR(SMALL($E12:$AB12,COUNTIF($E12:$AB12,-1)+COLUMN(AE12)-29)),"",SMALL($E12:$AB12,COUNTIF($E12:$AB12,-1)+COLUMN(AE12)-29))</f>
        <v>21</v>
      </c>
      <c r="AF12" s="79">
        <f>IF(ISERROR(SMALL($E12:$AB12,COUNTIF($E12:$AB12,-1)+COLUMN(AF12)-29)),"",SMALL($E12:$AB12,COUNTIF($E12:$AB12,-1)+COLUMN(AF12)-29))</f>
        <v>21</v>
      </c>
      <c r="AG12" s="78">
        <f>+AC12-AD12-AE12-AF12</f>
        <v>528</v>
      </c>
    </row>
    <row r="13" spans="1:33">
      <c r="A13" s="2">
        <v>5</v>
      </c>
      <c r="B13" s="2">
        <v>22</v>
      </c>
      <c r="C13" s="10" t="s">
        <v>162</v>
      </c>
      <c r="D13" s="31" t="s">
        <v>157</v>
      </c>
      <c r="E13" s="9">
        <v>25</v>
      </c>
      <c r="F13">
        <v>21</v>
      </c>
      <c r="G13">
        <v>21</v>
      </c>
      <c r="H13" s="10">
        <v>18</v>
      </c>
      <c r="I13" s="9">
        <v>22</v>
      </c>
      <c r="J13">
        <v>21</v>
      </c>
      <c r="K13">
        <v>22</v>
      </c>
      <c r="L13" s="10">
        <v>20</v>
      </c>
      <c r="M13" s="9">
        <v>0</v>
      </c>
      <c r="N13">
        <v>0</v>
      </c>
      <c r="O13">
        <v>0</v>
      </c>
      <c r="P13" s="10">
        <v>0</v>
      </c>
      <c r="Q13" s="9">
        <v>25</v>
      </c>
      <c r="R13">
        <v>24</v>
      </c>
      <c r="S13">
        <v>26</v>
      </c>
      <c r="T13" s="10">
        <v>27</v>
      </c>
      <c r="U13" s="9">
        <v>28</v>
      </c>
      <c r="V13">
        <v>32</v>
      </c>
      <c r="W13">
        <v>29</v>
      </c>
      <c r="X13" s="10">
        <v>24</v>
      </c>
      <c r="Y13" s="9">
        <v>28</v>
      </c>
      <c r="Z13">
        <v>29</v>
      </c>
      <c r="AA13">
        <v>26</v>
      </c>
      <c r="AB13" s="10">
        <v>25</v>
      </c>
      <c r="AC13" s="9">
        <f>SUM(E13:AB13)</f>
        <v>493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0</v>
      </c>
      <c r="AG13" s="78">
        <f>+AC13-AD13-AE13-AF13</f>
        <v>493</v>
      </c>
    </row>
    <row r="14" spans="1:33">
      <c r="A14" s="2">
        <v>6</v>
      </c>
      <c r="B14" s="2">
        <v>10</v>
      </c>
      <c r="C14" t="s">
        <v>163</v>
      </c>
      <c r="D14" s="56" t="s">
        <v>157</v>
      </c>
      <c r="E14">
        <v>35</v>
      </c>
      <c r="F14">
        <v>32</v>
      </c>
      <c r="G14">
        <v>30</v>
      </c>
      <c r="H14">
        <v>30</v>
      </c>
      <c r="I14" s="53">
        <v>21</v>
      </c>
      <c r="J14">
        <v>29</v>
      </c>
      <c r="K14">
        <v>28</v>
      </c>
      <c r="L14" s="55">
        <v>30</v>
      </c>
      <c r="M14">
        <v>30</v>
      </c>
      <c r="N14">
        <v>32</v>
      </c>
      <c r="O14">
        <v>30</v>
      </c>
      <c r="P14">
        <v>32</v>
      </c>
      <c r="Q14" s="53">
        <v>28</v>
      </c>
      <c r="R14">
        <v>32</v>
      </c>
      <c r="S14">
        <v>30</v>
      </c>
      <c r="T14">
        <v>32</v>
      </c>
      <c r="U14" s="53">
        <v>0</v>
      </c>
      <c r="V14">
        <v>0</v>
      </c>
      <c r="W14">
        <v>0</v>
      </c>
      <c r="X14">
        <v>0</v>
      </c>
      <c r="Y14" s="53">
        <v>0</v>
      </c>
      <c r="Z14">
        <v>0</v>
      </c>
      <c r="AA14">
        <v>0</v>
      </c>
      <c r="AB14" s="55">
        <v>0</v>
      </c>
      <c r="AC14">
        <f>SUM(E14:AB14)</f>
        <v>481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481</v>
      </c>
    </row>
    <row r="15" spans="1:33">
      <c r="A15" s="2">
        <v>7</v>
      </c>
      <c r="B15" s="2">
        <v>54</v>
      </c>
      <c r="C15" s="10" t="s">
        <v>164</v>
      </c>
      <c r="D15" s="31" t="s">
        <v>157</v>
      </c>
      <c r="E15" s="9">
        <v>18</v>
      </c>
      <c r="F15">
        <v>19</v>
      </c>
      <c r="G15">
        <v>22</v>
      </c>
      <c r="H15" s="10">
        <v>20</v>
      </c>
      <c r="I15" s="9">
        <v>26</v>
      </c>
      <c r="J15">
        <v>20</v>
      </c>
      <c r="K15">
        <v>21</v>
      </c>
      <c r="L15" s="10">
        <v>22</v>
      </c>
      <c r="M15" s="9">
        <v>17</v>
      </c>
      <c r="N15">
        <v>18</v>
      </c>
      <c r="O15">
        <v>19</v>
      </c>
      <c r="P15" s="10">
        <v>17</v>
      </c>
      <c r="Q15" s="9">
        <v>22</v>
      </c>
      <c r="R15">
        <v>22</v>
      </c>
      <c r="S15">
        <v>21</v>
      </c>
      <c r="T15" s="10">
        <v>23</v>
      </c>
      <c r="U15" s="9">
        <v>24</v>
      </c>
      <c r="V15">
        <v>26</v>
      </c>
      <c r="W15">
        <v>27</v>
      </c>
      <c r="X15" s="10">
        <v>27</v>
      </c>
      <c r="Y15" s="9">
        <v>25</v>
      </c>
      <c r="Z15">
        <v>25</v>
      </c>
      <c r="AA15">
        <v>25</v>
      </c>
      <c r="AB15" s="10">
        <v>26</v>
      </c>
      <c r="AC15" s="9">
        <f>SUM(E15:AB15)</f>
        <v>532</v>
      </c>
      <c r="AD15" s="43">
        <f>IF(ISERROR(SMALL($E15:$AB15,COUNTIF($E15:$AB15,-1)+COLUMN(AD15)-29)),"",SMALL($E15:$AB15,COUNTIF($E15:$AB15,-1)+COLUMN(AD15)-29))</f>
        <v>17</v>
      </c>
      <c r="AE15" s="44">
        <f>IF(ISERROR(SMALL($E15:$AB15,COUNTIF($E15:$AB15,-1)+COLUMN(AE15)-29)),"",SMALL($E15:$AB15,COUNTIF($E15:$AB15,-1)+COLUMN(AE15)-29))</f>
        <v>17</v>
      </c>
      <c r="AF15" s="79">
        <f>IF(ISERROR(SMALL($E15:$AB15,COUNTIF($E15:$AB15,-1)+COLUMN(AF15)-29)),"",SMALL($E15:$AB15,COUNTIF($E15:$AB15,-1)+COLUMN(AF15)-29))</f>
        <v>18</v>
      </c>
      <c r="AG15" s="78">
        <f>+AC15-AD15-AE15-AF15</f>
        <v>480</v>
      </c>
    </row>
    <row r="16" spans="1:33">
      <c r="A16" s="2">
        <v>8</v>
      </c>
      <c r="B16" s="2">
        <v>36</v>
      </c>
      <c r="C16" s="10" t="s">
        <v>165</v>
      </c>
      <c r="D16" s="31" t="s">
        <v>159</v>
      </c>
      <c r="E16" s="14">
        <v>21</v>
      </c>
      <c r="F16" s="36">
        <v>36</v>
      </c>
      <c r="G16" s="36">
        <v>36</v>
      </c>
      <c r="H16" s="10">
        <v>35</v>
      </c>
      <c r="I16" s="9">
        <v>0</v>
      </c>
      <c r="J16">
        <v>0</v>
      </c>
      <c r="K16">
        <v>0</v>
      </c>
      <c r="L16" s="10">
        <v>0</v>
      </c>
      <c r="M16" s="34">
        <f>1+35</f>
        <v>36</v>
      </c>
      <c r="N16" s="36">
        <f>35+1</f>
        <v>36</v>
      </c>
      <c r="O16">
        <v>35</v>
      </c>
      <c r="P16" s="37">
        <f>35+1</f>
        <v>36</v>
      </c>
      <c r="Q16" s="14">
        <f>1+35+1</f>
        <v>37</v>
      </c>
      <c r="R16" s="36">
        <f>35+1</f>
        <v>36</v>
      </c>
      <c r="S16">
        <v>35</v>
      </c>
      <c r="T16" s="37">
        <f>35+1</f>
        <v>36</v>
      </c>
      <c r="U16" s="9">
        <v>0</v>
      </c>
      <c r="V16">
        <v>0</v>
      </c>
      <c r="W16">
        <v>0</v>
      </c>
      <c r="X16" s="10">
        <v>0</v>
      </c>
      <c r="Y16" s="9">
        <v>0</v>
      </c>
      <c r="Z16">
        <v>0</v>
      </c>
      <c r="AA16">
        <v>0</v>
      </c>
      <c r="AB16" s="10">
        <v>0</v>
      </c>
      <c r="AC16" s="9">
        <f>SUM(E16:AB16)</f>
        <v>415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415</v>
      </c>
    </row>
    <row r="17" spans="1:33">
      <c r="A17" s="2">
        <v>9</v>
      </c>
      <c r="B17" s="2">
        <v>27</v>
      </c>
      <c r="C17" s="55" t="s">
        <v>166</v>
      </c>
      <c r="D17" s="56" t="s">
        <v>159</v>
      </c>
      <c r="E17">
        <v>26</v>
      </c>
      <c r="F17">
        <v>27</v>
      </c>
      <c r="G17">
        <v>27</v>
      </c>
      <c r="H17">
        <v>23</v>
      </c>
      <c r="I17" s="53">
        <v>28</v>
      </c>
      <c r="J17">
        <v>28</v>
      </c>
      <c r="K17">
        <v>29</v>
      </c>
      <c r="L17">
        <v>29</v>
      </c>
      <c r="M17" s="53">
        <v>23</v>
      </c>
      <c r="N17">
        <v>27</v>
      </c>
      <c r="O17">
        <v>17</v>
      </c>
      <c r="P17">
        <v>26</v>
      </c>
      <c r="Q17" s="53">
        <v>24</v>
      </c>
      <c r="R17" s="74" t="s">
        <v>19</v>
      </c>
      <c r="S17">
        <v>24</v>
      </c>
      <c r="T17" s="55">
        <v>26</v>
      </c>
      <c r="U17">
        <v>0</v>
      </c>
      <c r="V17">
        <v>0</v>
      </c>
      <c r="W17">
        <v>0</v>
      </c>
      <c r="X17">
        <v>0</v>
      </c>
      <c r="Y17" s="53">
        <v>0</v>
      </c>
      <c r="Z17">
        <v>0</v>
      </c>
      <c r="AA17">
        <v>0</v>
      </c>
      <c r="AB17">
        <v>0</v>
      </c>
      <c r="AC17" s="53">
        <f>SUM(E17:AB17)</f>
        <v>384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384</v>
      </c>
    </row>
    <row r="18" spans="1:33">
      <c r="A18" s="2">
        <v>10</v>
      </c>
      <c r="B18" s="2">
        <v>46</v>
      </c>
      <c r="C18" t="s">
        <v>167</v>
      </c>
      <c r="D18" s="57" t="s">
        <v>159</v>
      </c>
      <c r="E18" s="53">
        <v>0</v>
      </c>
      <c r="F18">
        <v>0</v>
      </c>
      <c r="G18">
        <v>0</v>
      </c>
      <c r="H18">
        <v>0</v>
      </c>
      <c r="I18" s="53">
        <v>0</v>
      </c>
      <c r="J18">
        <v>0</v>
      </c>
      <c r="K18">
        <v>0</v>
      </c>
      <c r="L18" s="55">
        <v>0</v>
      </c>
      <c r="M18">
        <v>20</v>
      </c>
      <c r="N18">
        <v>17</v>
      </c>
      <c r="O18">
        <v>16</v>
      </c>
      <c r="P18">
        <v>21</v>
      </c>
      <c r="Q18" s="53">
        <v>21</v>
      </c>
      <c r="R18">
        <v>25</v>
      </c>
      <c r="S18">
        <v>22</v>
      </c>
      <c r="T18">
        <v>22</v>
      </c>
      <c r="U18" s="53">
        <v>27</v>
      </c>
      <c r="V18">
        <v>29</v>
      </c>
      <c r="W18">
        <v>25</v>
      </c>
      <c r="X18" s="55">
        <v>28</v>
      </c>
      <c r="Y18">
        <v>27</v>
      </c>
      <c r="Z18">
        <v>27</v>
      </c>
      <c r="AA18">
        <v>27</v>
      </c>
      <c r="AB18">
        <v>27</v>
      </c>
      <c r="AC18" s="53">
        <f>SUM(E18:AB18)</f>
        <v>381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381</v>
      </c>
    </row>
    <row r="19" spans="1:33">
      <c r="A19" s="2">
        <v>11</v>
      </c>
      <c r="B19" s="2">
        <v>34</v>
      </c>
      <c r="C19" s="10" t="s">
        <v>168</v>
      </c>
      <c r="D19" s="31" t="s">
        <v>157</v>
      </c>
      <c r="E19" s="9">
        <v>0</v>
      </c>
      <c r="F19">
        <v>0</v>
      </c>
      <c r="G19">
        <v>0</v>
      </c>
      <c r="H19" s="10">
        <v>0</v>
      </c>
      <c r="I19" s="9">
        <v>29</v>
      </c>
      <c r="J19">
        <v>27</v>
      </c>
      <c r="K19">
        <v>23</v>
      </c>
      <c r="L19" s="10">
        <v>19</v>
      </c>
      <c r="M19" s="9">
        <v>27</v>
      </c>
      <c r="N19">
        <v>28</v>
      </c>
      <c r="O19">
        <v>28</v>
      </c>
      <c r="P19" s="10">
        <v>28</v>
      </c>
      <c r="Q19" s="9">
        <v>0</v>
      </c>
      <c r="R19">
        <v>0</v>
      </c>
      <c r="S19">
        <v>0</v>
      </c>
      <c r="T19" s="10">
        <v>0</v>
      </c>
      <c r="U19" s="9">
        <v>29</v>
      </c>
      <c r="V19">
        <v>28</v>
      </c>
      <c r="W19">
        <v>28</v>
      </c>
      <c r="X19" s="10">
        <v>26</v>
      </c>
      <c r="Y19" s="9">
        <v>0</v>
      </c>
      <c r="Z19">
        <v>0</v>
      </c>
      <c r="AA19">
        <v>0</v>
      </c>
      <c r="AB19" s="10">
        <v>0</v>
      </c>
      <c r="AC19" s="9">
        <f>SUM(E19:AB19)</f>
        <v>320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320</v>
      </c>
    </row>
    <row r="20" spans="1:33">
      <c r="A20" s="2">
        <v>12</v>
      </c>
      <c r="B20" s="2">
        <v>33</v>
      </c>
      <c r="C20" s="10" t="s">
        <v>169</v>
      </c>
      <c r="D20" s="31" t="s">
        <v>159</v>
      </c>
      <c r="E20" s="9">
        <v>29</v>
      </c>
      <c r="F20">
        <v>29</v>
      </c>
      <c r="G20">
        <v>28</v>
      </c>
      <c r="H20" s="10">
        <v>28</v>
      </c>
      <c r="I20" s="9">
        <v>0</v>
      </c>
      <c r="J20">
        <v>0</v>
      </c>
      <c r="K20">
        <v>0</v>
      </c>
      <c r="L20" s="10">
        <v>0</v>
      </c>
      <c r="M20" s="9">
        <v>16</v>
      </c>
      <c r="N20">
        <v>24</v>
      </c>
      <c r="O20">
        <v>23</v>
      </c>
      <c r="P20" s="10">
        <v>25</v>
      </c>
      <c r="Q20" s="9">
        <v>27</v>
      </c>
      <c r="R20">
        <v>27</v>
      </c>
      <c r="S20">
        <v>25</v>
      </c>
      <c r="T20" s="10">
        <v>24</v>
      </c>
      <c r="U20" s="9">
        <v>0</v>
      </c>
      <c r="V20">
        <v>0</v>
      </c>
      <c r="W20">
        <v>0</v>
      </c>
      <c r="X20" s="10">
        <v>0</v>
      </c>
      <c r="Y20" s="9">
        <v>0</v>
      </c>
      <c r="Z20">
        <v>0</v>
      </c>
      <c r="AA20">
        <v>0</v>
      </c>
      <c r="AB20" s="10">
        <v>0</v>
      </c>
      <c r="AC20" s="9">
        <f>SUM(E20:AB20)</f>
        <v>305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305</v>
      </c>
    </row>
    <row r="21" spans="1:33">
      <c r="A21" s="2">
        <v>13</v>
      </c>
      <c r="B21" s="2">
        <v>2</v>
      </c>
      <c r="C21" s="10" t="s">
        <v>170</v>
      </c>
      <c r="D21" s="31" t="s">
        <v>159</v>
      </c>
      <c r="E21" s="9">
        <v>0</v>
      </c>
      <c r="F21">
        <v>0</v>
      </c>
      <c r="G21">
        <v>0</v>
      </c>
      <c r="H21" s="10">
        <v>0</v>
      </c>
      <c r="I21" s="9">
        <v>20</v>
      </c>
      <c r="J21">
        <v>24</v>
      </c>
      <c r="K21">
        <v>20</v>
      </c>
      <c r="L21" s="10">
        <v>24</v>
      </c>
      <c r="M21" s="9">
        <v>22</v>
      </c>
      <c r="N21">
        <v>25</v>
      </c>
      <c r="O21">
        <v>22</v>
      </c>
      <c r="P21" s="10">
        <v>27</v>
      </c>
      <c r="Q21" s="9">
        <v>29</v>
      </c>
      <c r="R21">
        <v>28</v>
      </c>
      <c r="S21" s="36">
        <f>28+1</f>
        <v>29</v>
      </c>
      <c r="T21" s="10">
        <v>21</v>
      </c>
      <c r="U21" s="9">
        <v>0</v>
      </c>
      <c r="V21">
        <v>0</v>
      </c>
      <c r="W21">
        <v>0</v>
      </c>
      <c r="X21" s="10">
        <v>0</v>
      </c>
      <c r="Y21" s="9">
        <v>0</v>
      </c>
      <c r="Z21">
        <v>0</v>
      </c>
      <c r="AA21">
        <v>0</v>
      </c>
      <c r="AB21" s="10">
        <v>0</v>
      </c>
      <c r="AC21" s="9">
        <f>SUM(E21:AB21)</f>
        <v>291</v>
      </c>
      <c r="AD21" s="43">
        <f>IF(ISERROR(SMALL($E21:$AB21,COUNTIF($E21:$AB21,-1)+COLUMN(AD21)-29)),"",SMALL($E21:$AB21,COUNTIF($E21:$AB21,-1)+COLUMN(AD21)-29))</f>
        <v>0</v>
      </c>
      <c r="AE21" s="44">
        <f>IF(ISERROR(SMALL($E21:$AB21,COUNTIF($E21:$AB21,-1)+COLUMN(AE21)-29)),"",SMALL($E21:$AB21,COUNTIF($E21:$AB21,-1)+COLUMN(AE21)-29))</f>
        <v>0</v>
      </c>
      <c r="AF21" s="79">
        <f>IF(ISERROR(SMALL($E21:$AB21,COUNTIF($E21:$AB21,-1)+COLUMN(AF21)-29)),"",SMALL($E21:$AB21,COUNTIF($E21:$AB21,-1)+COLUMN(AF21)-29))</f>
        <v>0</v>
      </c>
      <c r="AG21" s="78">
        <f>+AC21-AD21-AE21-AF21</f>
        <v>291</v>
      </c>
    </row>
    <row r="22" spans="1:33">
      <c r="A22" s="2">
        <v>14</v>
      </c>
      <c r="B22" s="2">
        <v>75</v>
      </c>
      <c r="C22" s="10" t="s">
        <v>171</v>
      </c>
      <c r="D22" s="31" t="s">
        <v>157</v>
      </c>
      <c r="E22" s="9">
        <v>21</v>
      </c>
      <c r="F22">
        <v>0</v>
      </c>
      <c r="G22">
        <v>19</v>
      </c>
      <c r="H22" s="10">
        <v>19</v>
      </c>
      <c r="I22" s="9">
        <v>23</v>
      </c>
      <c r="J22">
        <v>22</v>
      </c>
      <c r="K22">
        <v>25</v>
      </c>
      <c r="L22" s="10">
        <v>23</v>
      </c>
      <c r="M22" s="9">
        <v>19</v>
      </c>
      <c r="N22">
        <v>20</v>
      </c>
      <c r="O22">
        <v>20</v>
      </c>
      <c r="P22" s="10">
        <v>20</v>
      </c>
      <c r="Q22" s="9">
        <v>0</v>
      </c>
      <c r="R22">
        <v>0</v>
      </c>
      <c r="S22">
        <v>0</v>
      </c>
      <c r="T22" s="10">
        <v>0</v>
      </c>
      <c r="U22" s="9">
        <v>0</v>
      </c>
      <c r="V22">
        <v>0</v>
      </c>
      <c r="W22">
        <v>0</v>
      </c>
      <c r="X22" s="10">
        <v>0</v>
      </c>
      <c r="Y22" s="9">
        <v>0</v>
      </c>
      <c r="Z22">
        <v>0</v>
      </c>
      <c r="AA22">
        <v>0</v>
      </c>
      <c r="AB22" s="10">
        <v>0</v>
      </c>
      <c r="AC22" s="9">
        <f>SUM(E22:AB22)</f>
        <v>231</v>
      </c>
      <c r="AD22" s="43">
        <f>IF(ISERROR(SMALL($E22:$AB22,COUNTIF($E22:$AB22,-1)+COLUMN(AD22)-29)),"",SMALL($E22:$AB22,COUNTIF($E22:$AB22,-1)+COLUMN(AD22)-29))</f>
        <v>0</v>
      </c>
      <c r="AE22" s="44">
        <f>IF(ISERROR(SMALL($E22:$AB22,COUNTIF($E22:$AB22,-1)+COLUMN(AE22)-29)),"",SMALL($E22:$AB22,COUNTIF($E22:$AB22,-1)+COLUMN(AE22)-29))</f>
        <v>0</v>
      </c>
      <c r="AF22" s="79">
        <f>IF(ISERROR(SMALL($E22:$AB22,COUNTIF($E22:$AB22,-1)+COLUMN(AF22)-29)),"",SMALL($E22:$AB22,COUNTIF($E22:$AB22,-1)+COLUMN(AF22)-29))</f>
        <v>0</v>
      </c>
      <c r="AG22" s="78">
        <f>+AC22-AD22-AE22-AF22</f>
        <v>231</v>
      </c>
    </row>
    <row r="23" spans="1:33">
      <c r="A23" s="2">
        <v>15</v>
      </c>
      <c r="B23" s="2">
        <v>49</v>
      </c>
      <c r="C23" s="10" t="s">
        <v>172</v>
      </c>
      <c r="D23" s="31" t="s">
        <v>157</v>
      </c>
      <c r="E23" s="9">
        <v>0</v>
      </c>
      <c r="F23">
        <v>0</v>
      </c>
      <c r="G23">
        <v>0</v>
      </c>
      <c r="H23" s="10">
        <v>0</v>
      </c>
      <c r="I23" s="9">
        <v>0</v>
      </c>
      <c r="J23">
        <v>0</v>
      </c>
      <c r="K23">
        <v>0</v>
      </c>
      <c r="L23" s="10">
        <v>0</v>
      </c>
      <c r="M23" s="9">
        <v>28</v>
      </c>
      <c r="N23">
        <v>29</v>
      </c>
      <c r="O23">
        <v>27</v>
      </c>
      <c r="P23" s="10">
        <v>22</v>
      </c>
      <c r="Q23" s="9">
        <v>0</v>
      </c>
      <c r="R23">
        <v>0</v>
      </c>
      <c r="S23">
        <v>0</v>
      </c>
      <c r="T23" s="10">
        <v>0</v>
      </c>
      <c r="U23" s="9">
        <v>0</v>
      </c>
      <c r="V23">
        <v>0</v>
      </c>
      <c r="W23">
        <v>0</v>
      </c>
      <c r="X23" s="10">
        <v>0</v>
      </c>
      <c r="Y23" s="14">
        <f>1+35+1</f>
        <v>37</v>
      </c>
      <c r="Z23" s="36">
        <f>28+1</f>
        <v>29</v>
      </c>
      <c r="AA23">
        <v>28</v>
      </c>
      <c r="AB23" s="10">
        <v>29</v>
      </c>
      <c r="AC23" s="9">
        <f>SUM(E23:AB23)</f>
        <v>229</v>
      </c>
      <c r="AD23" s="43">
        <f>IF(ISERROR(SMALL($E23:$AB23,COUNTIF($E23:$AB23,-1)+COLUMN(AD23)-29)),"",SMALL($E23:$AB23,COUNTIF($E23:$AB23,-1)+COLUMN(AD23)-29))</f>
        <v>0</v>
      </c>
      <c r="AE23" s="44">
        <f>IF(ISERROR(SMALL($E23:$AB23,COUNTIF($E23:$AB23,-1)+COLUMN(AE23)-29)),"",SMALL($E23:$AB23,COUNTIF($E23:$AB23,-1)+COLUMN(AE23)-29))</f>
        <v>0</v>
      </c>
      <c r="AF23" s="79">
        <f>IF(ISERROR(SMALL($E23:$AB23,COUNTIF($E23:$AB23,-1)+COLUMN(AF23)-29)),"",SMALL($E23:$AB23,COUNTIF($E23:$AB23,-1)+COLUMN(AF23)-29))</f>
        <v>0</v>
      </c>
      <c r="AG23" s="78">
        <f>+AC23-AD23-AE23-AF23</f>
        <v>229</v>
      </c>
    </row>
    <row r="24" spans="1:33">
      <c r="A24" s="2">
        <v>16</v>
      </c>
      <c r="B24" s="2">
        <v>56</v>
      </c>
      <c r="C24" s="10" t="s">
        <v>173</v>
      </c>
      <c r="D24" s="31" t="s">
        <v>157</v>
      </c>
      <c r="E24" s="9">
        <v>20</v>
      </c>
      <c r="F24">
        <v>26</v>
      </c>
      <c r="G24">
        <v>24</v>
      </c>
      <c r="H24" s="10">
        <v>26</v>
      </c>
      <c r="I24" s="9">
        <v>30</v>
      </c>
      <c r="J24">
        <v>32</v>
      </c>
      <c r="K24">
        <v>32</v>
      </c>
      <c r="L24" s="10">
        <v>32</v>
      </c>
      <c r="M24" s="9">
        <v>0</v>
      </c>
      <c r="N24">
        <v>0</v>
      </c>
      <c r="O24">
        <v>0</v>
      </c>
      <c r="P24" s="10">
        <v>0</v>
      </c>
      <c r="Q24" s="9">
        <v>0</v>
      </c>
      <c r="R24">
        <v>0</v>
      </c>
      <c r="S24">
        <v>0</v>
      </c>
      <c r="T24" s="10">
        <v>0</v>
      </c>
      <c r="U24" s="9">
        <v>0</v>
      </c>
      <c r="V24">
        <v>0</v>
      </c>
      <c r="W24">
        <v>0</v>
      </c>
      <c r="X24" s="10">
        <v>0</v>
      </c>
      <c r="Y24" s="9">
        <v>0</v>
      </c>
      <c r="Z24">
        <v>0</v>
      </c>
      <c r="AA24">
        <v>0</v>
      </c>
      <c r="AB24" s="10">
        <v>0</v>
      </c>
      <c r="AC24" s="9">
        <f>SUM(E24:AB24)</f>
        <v>222</v>
      </c>
      <c r="AD24" s="43">
        <f>IF(ISERROR(SMALL($E24:$AB24,COUNTIF($E24:$AB24,-1)+COLUMN(AD24)-29)),"",SMALL($E24:$AB24,COUNTIF($E24:$AB24,-1)+COLUMN(AD24)-29))</f>
        <v>0</v>
      </c>
      <c r="AE24" s="44">
        <f>IF(ISERROR(SMALL($E24:$AB24,COUNTIF($E24:$AB24,-1)+COLUMN(AE24)-29)),"",SMALL($E24:$AB24,COUNTIF($E24:$AB24,-1)+COLUMN(AE24)-29))</f>
        <v>0</v>
      </c>
      <c r="AF24" s="79">
        <f>IF(ISERROR(SMALL($E24:$AB24,COUNTIF($E24:$AB24,-1)+COLUMN(AF24)-29)),"",SMALL($E24:$AB24,COUNTIF($E24:$AB24,-1)+COLUMN(AF24)-29))</f>
        <v>0</v>
      </c>
      <c r="AG24" s="78">
        <f>+AC24-AD24-AE24-AF24</f>
        <v>222</v>
      </c>
    </row>
    <row r="25" spans="1:33">
      <c r="A25" s="2">
        <v>17</v>
      </c>
      <c r="B25" s="2">
        <v>4</v>
      </c>
      <c r="C25" s="10" t="s">
        <v>74</v>
      </c>
      <c r="D25" s="31" t="s">
        <v>157</v>
      </c>
      <c r="E25" s="9">
        <v>27</v>
      </c>
      <c r="F25">
        <v>22</v>
      </c>
      <c r="G25">
        <v>25</v>
      </c>
      <c r="H25" s="10">
        <v>24</v>
      </c>
      <c r="I25" s="9">
        <v>25</v>
      </c>
      <c r="J25">
        <v>19</v>
      </c>
      <c r="K25">
        <v>19</v>
      </c>
      <c r="L25" s="10">
        <v>21</v>
      </c>
      <c r="M25" s="9">
        <v>0</v>
      </c>
      <c r="N25">
        <v>0</v>
      </c>
      <c r="O25">
        <v>0</v>
      </c>
      <c r="P25" s="10">
        <v>0</v>
      </c>
      <c r="Q25" s="9">
        <v>0</v>
      </c>
      <c r="R25">
        <v>0</v>
      </c>
      <c r="S25" s="73">
        <v>0</v>
      </c>
      <c r="T25" s="10">
        <v>0</v>
      </c>
      <c r="U25" s="9">
        <v>0</v>
      </c>
      <c r="V25">
        <v>0</v>
      </c>
      <c r="W25">
        <v>0</v>
      </c>
      <c r="X25" s="45">
        <v>0</v>
      </c>
      <c r="Y25" s="9">
        <v>0</v>
      </c>
      <c r="Z25">
        <v>0</v>
      </c>
      <c r="AA25">
        <v>0</v>
      </c>
      <c r="AB25" s="10">
        <v>0</v>
      </c>
      <c r="AC25" s="9">
        <f>SUM(E25:AB25)</f>
        <v>182</v>
      </c>
      <c r="AD25" s="43">
        <f>IF(ISERROR(SMALL($E25:$AB25,COUNTIF($E25:$AB25,-1)+COLUMN(AD25)-29)),"",SMALL($E25:$AB25,COUNTIF($E25:$AB25,-1)+COLUMN(AD25)-29))</f>
        <v>0</v>
      </c>
      <c r="AE25" s="44">
        <f>IF(ISERROR(SMALL($E25:$AB25,COUNTIF($E25:$AB25,-1)+COLUMN(AE25)-29)),"",SMALL($E25:$AB25,COUNTIF($E25:$AB25,-1)+COLUMN(AE25)-29))</f>
        <v>0</v>
      </c>
      <c r="AF25" s="79">
        <f>IF(ISERROR(SMALL($E25:$AB25,COUNTIF($E25:$AB25,-1)+COLUMN(AF25)-29)),"",SMALL($E25:$AB25,COUNTIF($E25:$AB25,-1)+COLUMN(AF25)-29))</f>
        <v>0</v>
      </c>
      <c r="AG25" s="78">
        <f>+AC25-AD25-AE25-AF25</f>
        <v>182</v>
      </c>
    </row>
    <row r="26" spans="1:33">
      <c r="A26" s="2">
        <v>18</v>
      </c>
      <c r="B26" s="2">
        <v>17</v>
      </c>
      <c r="C26" s="10" t="s">
        <v>147</v>
      </c>
      <c r="D26" s="31" t="s">
        <v>157</v>
      </c>
      <c r="E26" s="9">
        <v>0</v>
      </c>
      <c r="F26">
        <v>0</v>
      </c>
      <c r="G26">
        <v>0</v>
      </c>
      <c r="H26" s="10">
        <v>0</v>
      </c>
      <c r="I26" s="9">
        <v>0</v>
      </c>
      <c r="J26">
        <v>0</v>
      </c>
      <c r="K26">
        <v>0</v>
      </c>
      <c r="L26" s="10">
        <v>0</v>
      </c>
      <c r="M26" s="9">
        <v>0</v>
      </c>
      <c r="N26">
        <v>0</v>
      </c>
      <c r="O26">
        <v>0</v>
      </c>
      <c r="P26" s="10">
        <v>0</v>
      </c>
      <c r="Q26" s="9">
        <v>0</v>
      </c>
      <c r="R26">
        <v>0</v>
      </c>
      <c r="S26">
        <v>0</v>
      </c>
      <c r="T26" s="10">
        <v>0</v>
      </c>
      <c r="U26" s="9">
        <v>32</v>
      </c>
      <c r="V26">
        <v>25</v>
      </c>
      <c r="W26">
        <v>30</v>
      </c>
      <c r="X26" s="10">
        <v>29</v>
      </c>
      <c r="Y26" s="9">
        <v>0</v>
      </c>
      <c r="Z26">
        <v>0</v>
      </c>
      <c r="AA26">
        <v>0</v>
      </c>
      <c r="AB26" s="10">
        <v>0</v>
      </c>
      <c r="AC26" s="9">
        <f>SUM(E26:AB26)</f>
        <v>116</v>
      </c>
      <c r="AD26" s="43">
        <f>IF(ISERROR(SMALL($E26:$AB26,COUNTIF($E26:$AB26,-1)+COLUMN(AD26)-29)),"",SMALL($E26:$AB26,COUNTIF($E26:$AB26,-1)+COLUMN(AD26)-29))</f>
        <v>0</v>
      </c>
      <c r="AE26" s="44">
        <f>IF(ISERROR(SMALL($E26:$AB26,COUNTIF($E26:$AB26,-1)+COLUMN(AE26)-29)),"",SMALL($E26:$AB26,COUNTIF($E26:$AB26,-1)+COLUMN(AE26)-29))</f>
        <v>0</v>
      </c>
      <c r="AF26" s="79">
        <f>IF(ISERROR(SMALL($E26:$AB26,COUNTIF($E26:$AB26,-1)+COLUMN(AF26)-29)),"",SMALL($E26:$AB26,COUNTIF($E26:$AB26,-1)+COLUMN(AF26)-29))</f>
        <v>0</v>
      </c>
      <c r="AG26" s="78">
        <f>+AC26-AD26-AE26-AF26</f>
        <v>116</v>
      </c>
    </row>
    <row r="27" spans="1:33">
      <c r="A27" s="2">
        <v>19</v>
      </c>
      <c r="B27" s="2">
        <v>89</v>
      </c>
      <c r="C27" s="10" t="s">
        <v>174</v>
      </c>
      <c r="D27" s="31" t="s">
        <v>157</v>
      </c>
      <c r="E27" s="9">
        <v>0</v>
      </c>
      <c r="F27">
        <v>0</v>
      </c>
      <c r="G27">
        <v>0</v>
      </c>
      <c r="H27" s="10">
        <v>0</v>
      </c>
      <c r="I27" s="9">
        <v>27</v>
      </c>
      <c r="J27">
        <v>25</v>
      </c>
      <c r="K27">
        <v>27</v>
      </c>
      <c r="L27" s="10">
        <v>26</v>
      </c>
      <c r="M27" s="9">
        <v>0</v>
      </c>
      <c r="N27">
        <v>0</v>
      </c>
      <c r="O27">
        <v>0</v>
      </c>
      <c r="P27" s="10">
        <v>0</v>
      </c>
      <c r="Q27" s="9">
        <v>0</v>
      </c>
      <c r="R27">
        <v>0</v>
      </c>
      <c r="S27">
        <v>0</v>
      </c>
      <c r="T27" s="10">
        <v>0</v>
      </c>
      <c r="U27" s="9">
        <v>0</v>
      </c>
      <c r="V27">
        <v>0</v>
      </c>
      <c r="W27">
        <v>0</v>
      </c>
      <c r="X27" s="10">
        <v>0</v>
      </c>
      <c r="Y27" s="9">
        <v>0</v>
      </c>
      <c r="Z27">
        <v>0</v>
      </c>
      <c r="AA27">
        <v>0</v>
      </c>
      <c r="AB27" s="10">
        <v>0</v>
      </c>
      <c r="AC27" s="9">
        <f>SUM(E27:AB27)</f>
        <v>105</v>
      </c>
      <c r="AD27" s="43">
        <f>IF(ISERROR(SMALL($E27:$AB27,COUNTIF($E27:$AB27,-1)+COLUMN(AD27)-29)),"",SMALL($E27:$AB27,COUNTIF($E27:$AB27,-1)+COLUMN(AD27)-29))</f>
        <v>0</v>
      </c>
      <c r="AE27" s="44">
        <f>IF(ISERROR(SMALL($E27:$AB27,COUNTIF($E27:$AB27,-1)+COLUMN(AE27)-29)),"",SMALL($E27:$AB27,COUNTIF($E27:$AB27,-1)+COLUMN(AE27)-29))</f>
        <v>0</v>
      </c>
      <c r="AF27" s="79">
        <f>IF(ISERROR(SMALL($E27:$AB27,COUNTIF($E27:$AB27,-1)+COLUMN(AF27)-29)),"",SMALL($E27:$AB27,COUNTIF($E27:$AB27,-1)+COLUMN(AF27)-29))</f>
        <v>0</v>
      </c>
      <c r="AG27" s="78">
        <f>+AC27-AD27-AE27-AF27</f>
        <v>105</v>
      </c>
    </row>
    <row r="28" spans="1:33">
      <c r="A28" s="2">
        <v>20</v>
      </c>
      <c r="B28" s="2">
        <v>26</v>
      </c>
      <c r="C28" s="10" t="s">
        <v>175</v>
      </c>
      <c r="D28" s="31" t="s">
        <v>159</v>
      </c>
      <c r="E28" s="9">
        <v>0</v>
      </c>
      <c r="F28">
        <v>0</v>
      </c>
      <c r="G28">
        <v>0</v>
      </c>
      <c r="H28" s="10">
        <v>0</v>
      </c>
      <c r="I28" s="9">
        <v>0</v>
      </c>
      <c r="J28">
        <v>0</v>
      </c>
      <c r="K28">
        <v>0</v>
      </c>
      <c r="L28" s="10">
        <v>0</v>
      </c>
      <c r="M28" s="9">
        <v>25</v>
      </c>
      <c r="N28">
        <v>22</v>
      </c>
      <c r="O28">
        <v>29</v>
      </c>
      <c r="P28" s="10">
        <v>29</v>
      </c>
      <c r="Q28" s="9">
        <v>0</v>
      </c>
      <c r="R28">
        <v>0</v>
      </c>
      <c r="S28">
        <v>0</v>
      </c>
      <c r="T28" s="10">
        <v>0</v>
      </c>
      <c r="U28" s="9">
        <v>0</v>
      </c>
      <c r="V28">
        <v>0</v>
      </c>
      <c r="W28">
        <v>0</v>
      </c>
      <c r="X28" s="10">
        <v>0</v>
      </c>
      <c r="Y28" s="9">
        <v>0</v>
      </c>
      <c r="Z28">
        <v>0</v>
      </c>
      <c r="AA28">
        <v>0</v>
      </c>
      <c r="AB28" s="10">
        <v>0</v>
      </c>
      <c r="AC28" s="9">
        <f>SUM(E28:AB28)</f>
        <v>105</v>
      </c>
      <c r="AD28" s="43">
        <f>IF(ISERROR(SMALL($E28:$AB28,COUNTIF($E28:$AB28,-1)+COLUMN(AD28)-29)),"",SMALL($E28:$AB28,COUNTIF($E28:$AB28,-1)+COLUMN(AD28)-29))</f>
        <v>0</v>
      </c>
      <c r="AE28" s="44">
        <f>IF(ISERROR(SMALL($E28:$AB28,COUNTIF($E28:$AB28,-1)+COLUMN(AE28)-29)),"",SMALL($E28:$AB28,COUNTIF($E28:$AB28,-1)+COLUMN(AE28)-29))</f>
        <v>0</v>
      </c>
      <c r="AF28" s="79">
        <f>IF(ISERROR(SMALL($E28:$AB28,COUNTIF($E28:$AB28,-1)+COLUMN(AF28)-29)),"",SMALL($E28:$AB28,COUNTIF($E28:$AB28,-1)+COLUMN(AF28)-29))</f>
        <v>0</v>
      </c>
      <c r="AG28" s="78">
        <f>+AC28-AD28-AE28-AF28</f>
        <v>105</v>
      </c>
    </row>
    <row r="29" spans="1:33">
      <c r="A29" s="2">
        <v>21</v>
      </c>
      <c r="B29" s="2">
        <v>48</v>
      </c>
      <c r="C29" s="10" t="s">
        <v>176</v>
      </c>
      <c r="D29" s="31" t="s">
        <v>157</v>
      </c>
      <c r="E29">
        <v>30</v>
      </c>
      <c r="F29">
        <v>25</v>
      </c>
      <c r="G29">
        <v>18</v>
      </c>
      <c r="H29" s="10">
        <v>27</v>
      </c>
      <c r="I29">
        <v>0</v>
      </c>
      <c r="J29">
        <v>0</v>
      </c>
      <c r="K29">
        <v>0</v>
      </c>
      <c r="L29" s="10">
        <v>0</v>
      </c>
      <c r="M29">
        <v>0</v>
      </c>
      <c r="N29">
        <v>0</v>
      </c>
      <c r="O29">
        <v>0</v>
      </c>
      <c r="P29" s="10">
        <v>0</v>
      </c>
      <c r="Q29">
        <v>0</v>
      </c>
      <c r="R29">
        <v>0</v>
      </c>
      <c r="S29">
        <v>0</v>
      </c>
      <c r="T29" s="10">
        <v>0</v>
      </c>
      <c r="U29">
        <v>0</v>
      </c>
      <c r="V29">
        <v>0</v>
      </c>
      <c r="W29">
        <v>0</v>
      </c>
      <c r="X29" s="10">
        <v>0</v>
      </c>
      <c r="Y29">
        <v>0</v>
      </c>
      <c r="Z29">
        <v>0</v>
      </c>
      <c r="AA29">
        <v>0</v>
      </c>
      <c r="AB29" s="10">
        <v>0</v>
      </c>
      <c r="AC29" s="9">
        <f>SUM(E29:AB29)</f>
        <v>100</v>
      </c>
      <c r="AD29" s="43">
        <f>IF(ISERROR(SMALL($E29:$AB29,COUNTIF($E29:$AB29,-1)+COLUMN(AD29)-29)),"",SMALL($E29:$AB29,COUNTIF($E29:$AB29,-1)+COLUMN(AD29)-29))</f>
        <v>0</v>
      </c>
      <c r="AE29" s="44">
        <f>IF(ISERROR(SMALL($E29:$AB29,COUNTIF($E29:$AB29,-1)+COLUMN(AE29)-29)),"",SMALL($E29:$AB29,COUNTIF($E29:$AB29,-1)+COLUMN(AE29)-29))</f>
        <v>0</v>
      </c>
      <c r="AF29" s="79">
        <f>IF(ISERROR(SMALL($E29:$AB29,COUNTIF($E29:$AB29,-1)+COLUMN(AF29)-29)),"",SMALL($E29:$AB29,COUNTIF($E29:$AB29,-1)+COLUMN(AF29)-29))</f>
        <v>0</v>
      </c>
      <c r="AG29" s="78">
        <f>+AC29-AD29-AE29-AF29</f>
        <v>100</v>
      </c>
    </row>
    <row r="30" spans="1:33">
      <c r="A30" s="2">
        <v>22</v>
      </c>
      <c r="B30" s="2">
        <v>28</v>
      </c>
      <c r="C30" s="10" t="s">
        <v>177</v>
      </c>
      <c r="D30" s="31" t="s">
        <v>157</v>
      </c>
      <c r="E30">
        <v>0</v>
      </c>
      <c r="F30">
        <v>0</v>
      </c>
      <c r="G30">
        <v>0</v>
      </c>
      <c r="H30" s="10">
        <v>0</v>
      </c>
      <c r="I30">
        <v>0</v>
      </c>
      <c r="J30">
        <v>0</v>
      </c>
      <c r="K30">
        <v>0</v>
      </c>
      <c r="L30" s="10">
        <v>0</v>
      </c>
      <c r="M30">
        <v>26</v>
      </c>
      <c r="N30">
        <v>30</v>
      </c>
      <c r="O30">
        <v>25</v>
      </c>
      <c r="P30" s="10">
        <v>19</v>
      </c>
      <c r="Q30">
        <v>0</v>
      </c>
      <c r="R30">
        <v>0</v>
      </c>
      <c r="S30">
        <v>0</v>
      </c>
      <c r="T30" s="10">
        <v>0</v>
      </c>
      <c r="U30">
        <v>0</v>
      </c>
      <c r="V30">
        <v>0</v>
      </c>
      <c r="W30">
        <v>0</v>
      </c>
      <c r="X30" s="10">
        <v>0</v>
      </c>
      <c r="Y30">
        <v>0</v>
      </c>
      <c r="Z30">
        <v>0</v>
      </c>
      <c r="AA30">
        <v>0</v>
      </c>
      <c r="AB30" s="10">
        <v>0</v>
      </c>
      <c r="AC30" s="9">
        <f>SUM(E30:AB30)</f>
        <v>100</v>
      </c>
      <c r="AD30" s="43">
        <f>IF(ISERROR(SMALL($E30:$AB30,COUNTIF($E30:$AB30,-1)+COLUMN(AD30)-29)),"",SMALL($E30:$AB30,COUNTIF($E30:$AB30,-1)+COLUMN(AD30)-29))</f>
        <v>0</v>
      </c>
      <c r="AE30" s="44">
        <f>IF(ISERROR(SMALL($E30:$AB30,COUNTIF($E30:$AB30,-1)+COLUMN(AE30)-29)),"",SMALL($E30:$AB30,COUNTIF($E30:$AB30,-1)+COLUMN(AE30)-29))</f>
        <v>0</v>
      </c>
      <c r="AF30" s="79">
        <f>IF(ISERROR(SMALL($E30:$AB30,COUNTIF($E30:$AB30,-1)+COLUMN(AF30)-29)),"",SMALL($E30:$AB30,COUNTIF($E30:$AB30,-1)+COLUMN(AF30)-29))</f>
        <v>0</v>
      </c>
      <c r="AG30" s="78">
        <f>+AC30-AD30-AE30-AF30</f>
        <v>100</v>
      </c>
    </row>
    <row r="31" spans="1:33">
      <c r="A31" s="2">
        <v>23</v>
      </c>
      <c r="B31" s="2">
        <v>11</v>
      </c>
      <c r="C31" s="10" t="s">
        <v>178</v>
      </c>
      <c r="D31" s="31" t="s">
        <v>157</v>
      </c>
      <c r="E31">
        <v>22</v>
      </c>
      <c r="F31">
        <v>20</v>
      </c>
      <c r="G31">
        <v>23</v>
      </c>
      <c r="H31" s="10">
        <v>22</v>
      </c>
      <c r="I31">
        <v>0</v>
      </c>
      <c r="J31">
        <v>0</v>
      </c>
      <c r="K31">
        <v>0</v>
      </c>
      <c r="L31" s="10">
        <v>0</v>
      </c>
      <c r="M31">
        <v>0</v>
      </c>
      <c r="N31">
        <v>0</v>
      </c>
      <c r="O31">
        <v>0</v>
      </c>
      <c r="P31" s="10">
        <v>0</v>
      </c>
      <c r="Q31">
        <v>0</v>
      </c>
      <c r="R31">
        <v>0</v>
      </c>
      <c r="S31">
        <v>0</v>
      </c>
      <c r="T31" s="10">
        <v>0</v>
      </c>
      <c r="U31">
        <v>0</v>
      </c>
      <c r="V31">
        <v>0</v>
      </c>
      <c r="W31">
        <v>0</v>
      </c>
      <c r="X31" s="10">
        <v>0</v>
      </c>
      <c r="Y31">
        <v>0</v>
      </c>
      <c r="Z31">
        <v>0</v>
      </c>
      <c r="AA31">
        <v>0</v>
      </c>
      <c r="AB31" s="10">
        <v>0</v>
      </c>
      <c r="AC31" s="9">
        <f>SUM(E31:AB31)</f>
        <v>87</v>
      </c>
      <c r="AD31" s="43">
        <f>IF(ISERROR(SMALL($E31:$AB31,COUNTIF($E31:$AB31,-1)+COLUMN(AD31)-29)),"",SMALL($E31:$AB31,COUNTIF($E31:$AB31,-1)+COLUMN(AD31)-29))</f>
        <v>0</v>
      </c>
      <c r="AE31" s="44">
        <f>IF(ISERROR(SMALL($E31:$AB31,COUNTIF($E31:$AB31,-1)+COLUMN(AE31)-29)),"",SMALL($E31:$AB31,COUNTIF($E31:$AB31,-1)+COLUMN(AE31)-29))</f>
        <v>0</v>
      </c>
      <c r="AF31" s="79">
        <f>IF(ISERROR(SMALL($E31:$AB31,COUNTIF($E31:$AB31,-1)+COLUMN(AF31)-29)),"",SMALL($E31:$AB31,COUNTIF($E31:$AB31,-1)+COLUMN(AF31)-29))</f>
        <v>0</v>
      </c>
      <c r="AG31" s="78">
        <f>+AC31-AD31-AE31-AF31</f>
        <v>87</v>
      </c>
    </row>
    <row r="32" spans="1:33">
      <c r="A32" s="2">
        <v>24</v>
      </c>
      <c r="B32" s="2">
        <v>126</v>
      </c>
      <c r="C32" s="10" t="s">
        <v>179</v>
      </c>
      <c r="D32" s="31" t="s">
        <v>159</v>
      </c>
      <c r="E32">
        <v>0</v>
      </c>
      <c r="F32">
        <v>0</v>
      </c>
      <c r="G32">
        <v>0</v>
      </c>
      <c r="H32" s="10">
        <v>0</v>
      </c>
      <c r="I32">
        <v>0</v>
      </c>
      <c r="J32">
        <v>0</v>
      </c>
      <c r="K32">
        <v>0</v>
      </c>
      <c r="L32" s="10">
        <v>0</v>
      </c>
      <c r="M32">
        <v>18</v>
      </c>
      <c r="N32">
        <v>19</v>
      </c>
      <c r="O32">
        <v>18</v>
      </c>
      <c r="P32" s="10">
        <v>16</v>
      </c>
      <c r="Q32">
        <v>0</v>
      </c>
      <c r="R32">
        <v>0</v>
      </c>
      <c r="S32">
        <v>0</v>
      </c>
      <c r="T32" s="10">
        <v>0</v>
      </c>
      <c r="U32">
        <v>0</v>
      </c>
      <c r="V32">
        <v>0</v>
      </c>
      <c r="W32">
        <v>0</v>
      </c>
      <c r="X32" s="10">
        <v>0</v>
      </c>
      <c r="Y32">
        <v>0</v>
      </c>
      <c r="Z32">
        <v>0</v>
      </c>
      <c r="AA32">
        <v>0</v>
      </c>
      <c r="AB32" s="10">
        <v>0</v>
      </c>
      <c r="AC32" s="9">
        <f>SUM(E32:AB32)</f>
        <v>71</v>
      </c>
      <c r="AD32" s="43">
        <f>IF(ISERROR(SMALL($E32:$AB32,COUNTIF($E32:$AB32,-1)+COLUMN(AD32)-29)),"",SMALL($E32:$AB32,COUNTIF($E32:$AB32,-1)+COLUMN(AD32)-29))</f>
        <v>0</v>
      </c>
      <c r="AE32" s="44">
        <f>IF(ISERROR(SMALL($E32:$AB32,COUNTIF($E32:$AB32,-1)+COLUMN(AE32)-29)),"",SMALL($E32:$AB32,COUNTIF($E32:$AB32,-1)+COLUMN(AE32)-29))</f>
        <v>0</v>
      </c>
      <c r="AF32" s="79">
        <f>IF(ISERROR(SMALL($E32:$AB32,COUNTIF($E32:$AB32,-1)+COLUMN(AF32)-29)),"",SMALL($E32:$AB32,COUNTIF($E32:$AB32,-1)+COLUMN(AF32)-29))</f>
        <v>0</v>
      </c>
      <c r="AG32" s="78">
        <f>+AC32-AD32-AE32-AF32</f>
        <v>71</v>
      </c>
    </row>
    <row r="33" spans="1:33">
      <c r="A33" s="2">
        <v>25</v>
      </c>
      <c r="B33" s="2"/>
      <c r="C33" s="10"/>
      <c r="D33" s="31"/>
      <c r="H33" s="10"/>
      <c r="L33" s="10"/>
      <c r="P33" s="10"/>
      <c r="T33" s="10"/>
      <c r="X33" s="10"/>
      <c r="AB33" s="10"/>
      <c r="AC33" s="9"/>
      <c r="AD33" s="9"/>
      <c r="AF33" s="10"/>
      <c r="AG33" s="10"/>
    </row>
    <row r="34" spans="1:33">
      <c r="A34" s="2">
        <v>26</v>
      </c>
      <c r="B34" s="2"/>
      <c r="C34" s="10"/>
      <c r="D34" s="31"/>
      <c r="H34" s="10"/>
      <c r="L34" s="10"/>
      <c r="P34" s="10"/>
      <c r="T34" s="10"/>
      <c r="X34" s="10"/>
      <c r="AB34" s="10"/>
      <c r="AC34" s="9"/>
      <c r="AD34" s="9"/>
      <c r="AF34" s="10"/>
      <c r="AG34" s="10"/>
    </row>
    <row r="35" spans="1:33">
      <c r="A35" s="2"/>
      <c r="B35" s="2"/>
      <c r="C35" s="10"/>
      <c r="D35" s="31"/>
      <c r="H35" s="10"/>
      <c r="L35" s="10"/>
      <c r="P35" s="10"/>
      <c r="T35" s="10"/>
      <c r="X35" s="10"/>
      <c r="AB35" s="10"/>
      <c r="AC35" s="9"/>
      <c r="AD35" s="9"/>
      <c r="AF35" s="10"/>
      <c r="AG35" s="10"/>
    </row>
    <row r="36" spans="1:33" ht="15.75" thickBot="1">
      <c r="A36" s="5"/>
      <c r="B36" s="5"/>
      <c r="C36" s="13"/>
      <c r="D36" s="32"/>
      <c r="E36" s="11"/>
      <c r="F36" s="12"/>
      <c r="G36" s="12"/>
      <c r="H36" s="13"/>
      <c r="I36" s="11"/>
      <c r="J36" s="12"/>
      <c r="K36" s="12"/>
      <c r="L36" s="13"/>
      <c r="M36" s="11"/>
      <c r="N36" s="12"/>
      <c r="O36" s="12"/>
      <c r="P36" s="13"/>
      <c r="Q36" s="11"/>
      <c r="R36" s="12"/>
      <c r="S36" s="12"/>
      <c r="T36" s="13"/>
      <c r="U36" s="11"/>
      <c r="V36" s="12"/>
      <c r="W36" s="12"/>
      <c r="X36" s="13"/>
      <c r="Y36" s="11"/>
      <c r="Z36" s="12"/>
      <c r="AA36" s="12"/>
      <c r="AB36" s="13"/>
      <c r="AC36" s="11"/>
      <c r="AD36" s="25"/>
      <c r="AE36" s="26"/>
      <c r="AF36" s="27"/>
      <c r="AG36" s="13"/>
    </row>
    <row r="37" spans="1:33">
      <c r="D37" s="42"/>
      <c r="E37">
        <f>SUM(E9:E36)</f>
        <v>381</v>
      </c>
      <c r="F37">
        <f t="shared" ref="F37:AB37" si="0">SUM(F9:F36)</f>
        <v>362</v>
      </c>
      <c r="G37">
        <f t="shared" si="0"/>
        <v>380</v>
      </c>
      <c r="H37">
        <f t="shared" si="0"/>
        <v>380</v>
      </c>
      <c r="I37">
        <f t="shared" si="0"/>
        <v>363</v>
      </c>
      <c r="J37">
        <f t="shared" si="0"/>
        <v>362</v>
      </c>
      <c r="K37">
        <f t="shared" si="0"/>
        <v>362</v>
      </c>
      <c r="L37">
        <f t="shared" si="0"/>
        <v>362</v>
      </c>
      <c r="M37">
        <f t="shared" si="0"/>
        <v>414</v>
      </c>
      <c r="N37">
        <f t="shared" si="0"/>
        <v>413</v>
      </c>
      <c r="O37">
        <f t="shared" si="0"/>
        <v>413</v>
      </c>
      <c r="P37">
        <f t="shared" si="0"/>
        <v>413</v>
      </c>
      <c r="Q37">
        <f t="shared" si="0"/>
        <v>324</v>
      </c>
      <c r="R37">
        <f t="shared" si="0"/>
        <v>302</v>
      </c>
      <c r="S37">
        <f t="shared" si="0"/>
        <v>323</v>
      </c>
      <c r="T37">
        <f t="shared" si="0"/>
        <v>323</v>
      </c>
      <c r="U37">
        <f t="shared" si="0"/>
        <v>258</v>
      </c>
      <c r="V37">
        <f t="shared" si="0"/>
        <v>257</v>
      </c>
      <c r="W37">
        <f t="shared" si="0"/>
        <v>257</v>
      </c>
      <c r="X37">
        <f t="shared" si="0"/>
        <v>257</v>
      </c>
      <c r="Y37">
        <f t="shared" si="0"/>
        <v>234</v>
      </c>
      <c r="Z37">
        <f t="shared" si="0"/>
        <v>233</v>
      </c>
      <c r="AA37">
        <f t="shared" si="0"/>
        <v>233</v>
      </c>
      <c r="AB37">
        <f t="shared" si="0"/>
        <v>233</v>
      </c>
      <c r="AD37" s="24"/>
      <c r="AE37" s="24"/>
      <c r="AF37" s="24"/>
    </row>
    <row r="39" spans="1:33">
      <c r="A39" s="41"/>
      <c r="B39" t="s">
        <v>40</v>
      </c>
    </row>
    <row r="40" spans="1:33">
      <c r="A40" s="15"/>
      <c r="B40" t="s">
        <v>41</v>
      </c>
    </row>
    <row r="41" spans="1:33">
      <c r="A41" s="33"/>
      <c r="B41" t="s">
        <v>42</v>
      </c>
    </row>
    <row r="42" spans="1:33">
      <c r="A42" s="36"/>
      <c r="B42" t="s">
        <v>43</v>
      </c>
    </row>
    <row r="44" spans="1:33">
      <c r="A44" s="38" t="s">
        <v>19</v>
      </c>
      <c r="B44" t="s">
        <v>44</v>
      </c>
    </row>
    <row r="45" spans="1:33" ht="15.75" thickBot="1"/>
    <row r="46" spans="1:33">
      <c r="A46" s="28" t="s">
        <v>45</v>
      </c>
    </row>
    <row r="47" spans="1:33" ht="15.75" thickBot="1">
      <c r="A47" s="29" t="s">
        <v>46</v>
      </c>
      <c r="B47" t="s">
        <v>47</v>
      </c>
    </row>
  </sheetData>
  <sortState xmlns:xlrd2="http://schemas.microsoft.com/office/spreadsheetml/2017/richdata2" ref="B9:AG32">
    <sortCondition descending="1" ref="AG9:AG32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628" priority="32" bottom="1" rank="3"/>
    <cfRule type="top10" dxfId="627" priority="51" bottom="1" rank="1"/>
    <cfRule type="top10" dxfId="626" priority="52" bottom="1" rank="1"/>
    <cfRule type="top10" dxfId="625" priority="72" bottom="1" rank="2"/>
    <cfRule type="top10" dxfId="624" priority="75" bottom="1" rank="2"/>
    <cfRule type="top10" dxfId="623" priority="94" bottom="1" rank="3"/>
  </conditionalFormatting>
  <conditionalFormatting sqref="E20:AB20">
    <cfRule type="top10" dxfId="622" priority="31" bottom="1" rank="3"/>
    <cfRule type="top10" dxfId="621" priority="50" bottom="1" rank="1"/>
    <cfRule type="top10" dxfId="620" priority="74" bottom="1" rank="2"/>
    <cfRule type="top10" dxfId="619" priority="93" bottom="1" rank="3"/>
  </conditionalFormatting>
  <conditionalFormatting sqref="E23:AB23">
    <cfRule type="top10" dxfId="618" priority="30" bottom="1" rank="3"/>
    <cfRule type="top10" dxfId="617" priority="49" bottom="1" rank="1"/>
    <cfRule type="top10" dxfId="616" priority="73" bottom="1" rank="2"/>
    <cfRule type="top10" dxfId="615" priority="92" bottom="1" rank="3"/>
  </conditionalFormatting>
  <conditionalFormatting sqref="E10:AB10">
    <cfRule type="top10" dxfId="614" priority="29" bottom="1" rank="3"/>
    <cfRule type="top10" dxfId="613" priority="48" bottom="1" rank="1"/>
    <cfRule type="top10" dxfId="612" priority="71" bottom="1" rank="2"/>
    <cfRule type="top10" dxfId="611" priority="91" bottom="1" rank="3"/>
  </conditionalFormatting>
  <conditionalFormatting sqref="E12:AB12">
    <cfRule type="top10" dxfId="610" priority="28" bottom="1" rank="3"/>
    <cfRule type="top10" dxfId="609" priority="47" bottom="1" rank="1"/>
    <cfRule type="top10" dxfId="608" priority="70" bottom="1" rank="2"/>
    <cfRule type="top10" dxfId="607" priority="90" bottom="1" rank="3"/>
  </conditionalFormatting>
  <conditionalFormatting sqref="E21:AB21">
    <cfRule type="top10" dxfId="606" priority="27" bottom="1" rank="3"/>
    <cfRule type="top10" dxfId="605" priority="46" bottom="1" rank="1"/>
    <cfRule type="top10" dxfId="604" priority="66" bottom="1" rank="2"/>
    <cfRule type="top10" dxfId="603" priority="67" bottom="1" rank="3"/>
    <cfRule type="top10" dxfId="602" priority="68" bottom="1" rank="2"/>
    <cfRule type="top10" dxfId="601" priority="69" bottom="1" rank="2"/>
    <cfRule type="top10" dxfId="600" priority="89" bottom="1" rank="3"/>
  </conditionalFormatting>
  <conditionalFormatting sqref="E15:AB15">
    <cfRule type="top10" dxfId="599" priority="26" bottom="1" rank="3"/>
    <cfRule type="top10" dxfId="598" priority="45" bottom="1" rank="1"/>
    <cfRule type="top10" dxfId="597" priority="65" bottom="1" rank="2"/>
    <cfRule type="top10" dxfId="596" priority="88" bottom="1" rank="3"/>
  </conditionalFormatting>
  <conditionalFormatting sqref="E26:AB26">
    <cfRule type="top10" dxfId="595" priority="25" bottom="1" rank="3"/>
    <cfRule type="top10" dxfId="594" priority="44" bottom="1" rank="1"/>
    <cfRule type="top10" dxfId="593" priority="64" bottom="1" rank="2"/>
    <cfRule type="top10" dxfId="592" priority="87" bottom="1" rank="3"/>
  </conditionalFormatting>
  <conditionalFormatting sqref="E16:AB16">
    <cfRule type="top10" dxfId="591" priority="24" bottom="1" rank="3"/>
    <cfRule type="top10" dxfId="590" priority="43" bottom="1" rank="1"/>
    <cfRule type="top10" dxfId="589" priority="63" bottom="1" rank="2"/>
    <cfRule type="top10" dxfId="588" priority="86" bottom="1" rank="3"/>
  </conditionalFormatting>
  <conditionalFormatting sqref="E25:AB25">
    <cfRule type="top10" dxfId="587" priority="23" bottom="1" rank="3"/>
    <cfRule type="top10" dxfId="586" priority="42" bottom="1" rank="1"/>
    <cfRule type="top10" dxfId="585" priority="62" bottom="1" rank="2"/>
    <cfRule type="top10" dxfId="584" priority="85" bottom="1" rank="3"/>
  </conditionalFormatting>
  <conditionalFormatting sqref="E19:AB19 E11:H11 F18:H18 J18:K18 J11:K11 M11:P11 M18:P18 R18:T18">
    <cfRule type="top10" dxfId="583" priority="22" bottom="1" rank="3"/>
    <cfRule type="top10" dxfId="582" priority="41" bottom="1" rank="1"/>
    <cfRule type="top10" dxfId="581" priority="61" bottom="1" rank="2"/>
    <cfRule type="top10" dxfId="580" priority="84" bottom="1" rank="3"/>
  </conditionalFormatting>
  <conditionalFormatting sqref="E24:AB24">
    <cfRule type="top10" dxfId="579" priority="21" bottom="1" rank="3"/>
    <cfRule type="top10" dxfId="578" priority="40" bottom="1" rank="1"/>
    <cfRule type="top10" dxfId="577" priority="60" bottom="1" rank="2"/>
    <cfRule type="top10" dxfId="576" priority="83" bottom="1" rank="3"/>
  </conditionalFormatting>
  <conditionalFormatting sqref="E27:M27 O27:Q27 S27:T27 Y27:AB27">
    <cfRule type="top10" dxfId="575" priority="18" bottom="1" rank="3"/>
    <cfRule type="top10" dxfId="574" priority="37" bottom="1" rank="1"/>
    <cfRule type="top10" dxfId="573" priority="57" bottom="1" rank="2"/>
    <cfRule type="top10" dxfId="572" priority="80" bottom="1" rank="3"/>
  </conditionalFormatting>
  <conditionalFormatting sqref="E28:M28 O28:Q28 S28:U28 W28:AB28">
    <cfRule type="top10" dxfId="571" priority="14" bottom="1" rank="3"/>
    <cfRule type="top10" dxfId="570" priority="33" bottom="1" rank="1"/>
    <cfRule type="top10" dxfId="569" priority="53" bottom="1" rank="2"/>
    <cfRule type="top10" dxfId="568" priority="76" bottom="1" rank="3"/>
  </conditionalFormatting>
  <conditionalFormatting sqref="E13:AB13">
    <cfRule type="top10" dxfId="567" priority="10" bottom="1" rank="3"/>
    <cfRule type="top10" dxfId="566" priority="11" bottom="1" rank="1"/>
    <cfRule type="top10" dxfId="565" priority="12" bottom="1" rank="2"/>
    <cfRule type="top10" dxfId="564" priority="13" bottom="1" rank="3"/>
  </conditionalFormatting>
  <conditionalFormatting sqref="U27:X27">
    <cfRule type="top10" dxfId="563" priority="6" bottom="1" rank="3"/>
    <cfRule type="top10" dxfId="562" priority="7" bottom="1" rank="1"/>
    <cfRule type="top10" dxfId="561" priority="8" bottom="1" rank="2"/>
    <cfRule type="top10" dxfId="560" priority="9" bottom="1" rank="3"/>
  </conditionalFormatting>
  <conditionalFormatting sqref="N27:N28 V28">
    <cfRule type="top10" dxfId="559" priority="95" bottom="1" rank="3"/>
    <cfRule type="top10" dxfId="558" priority="96" bottom="1" rank="1"/>
    <cfRule type="top10" dxfId="557" priority="97" bottom="1" rank="2"/>
    <cfRule type="top10" dxfId="556" priority="98" bottom="1" rank="3"/>
  </conditionalFormatting>
  <conditionalFormatting sqref="R27:R28 E22:AB22">
    <cfRule type="top10" dxfId="555" priority="99" bottom="1" rank="3"/>
    <cfRule type="top10" dxfId="554" priority="100" bottom="1" rank="1"/>
    <cfRule type="top10" dxfId="553" priority="101" bottom="1" rank="2"/>
    <cfRule type="top10" dxfId="552" priority="102" bottom="1" rank="3"/>
  </conditionalFormatting>
  <conditionalFormatting sqref="E17:AB17">
    <cfRule type="top10" dxfId="551" priority="4" bottom="1" rank="3"/>
    <cfRule type="top10" dxfId="550" priority="5" bottom="1" rank="3"/>
  </conditionalFormatting>
  <conditionalFormatting sqref="E29:AB29">
    <cfRule type="top10" dxfId="549" priority="3" bottom="1" rank="3"/>
  </conditionalFormatting>
  <conditionalFormatting sqref="E30:AB30">
    <cfRule type="top10" dxfId="548" priority="2" bottom="1" rank="3"/>
  </conditionalFormatting>
  <conditionalFormatting sqref="E31:AB31">
    <cfRule type="top10" dxfId="547" priority="1" bottom="1" rank="3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46"/>
  <sheetViews>
    <sheetView topLeftCell="C1" zoomScale="80" zoomScaleNormal="80" workbookViewId="0">
      <selection activeCell="C9" sqref="C9"/>
    </sheetView>
  </sheetViews>
  <sheetFormatPr defaultRowHeight="15"/>
  <cols>
    <col min="2" max="2" width="13.7109375" bestFit="1" customWidth="1"/>
    <col min="3" max="3" width="23.140625" bestFit="1" customWidth="1"/>
    <col min="4" max="4" width="18.28515625" customWidth="1"/>
    <col min="5" max="28" width="7.42578125" bestFit="1" customWidth="1"/>
  </cols>
  <sheetData>
    <row r="1" spans="1:33" ht="18.75">
      <c r="A1" s="3" t="str">
        <f>+'Mini 60cc Algemeen'!A1</f>
        <v>NXT GP DUTCH OPEN 2022</v>
      </c>
    </row>
    <row r="3" spans="1:33">
      <c r="A3" s="4" t="s">
        <v>180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92" t="s">
        <v>7</v>
      </c>
      <c r="J6" s="87"/>
      <c r="K6" s="88"/>
      <c r="L6" s="89"/>
      <c r="M6" s="92" t="s">
        <v>8</v>
      </c>
      <c r="N6" s="87"/>
      <c r="O6" s="88"/>
      <c r="P6" s="89"/>
      <c r="Q6" s="92" t="s">
        <v>9</v>
      </c>
      <c r="R6" s="87"/>
      <c r="S6" s="88"/>
      <c r="T6" s="89"/>
      <c r="U6" s="92" t="s">
        <v>10</v>
      </c>
      <c r="V6" s="87"/>
      <c r="W6" s="88"/>
      <c r="X6" s="89"/>
      <c r="Y6" s="92" t="s">
        <v>11</v>
      </c>
      <c r="Z6" s="87"/>
      <c r="AA6" s="88"/>
      <c r="AB6" s="89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20" t="s">
        <v>14</v>
      </c>
      <c r="F7" s="21" t="s">
        <v>15</v>
      </c>
      <c r="G7" s="22" t="s">
        <v>16</v>
      </c>
      <c r="H7" s="23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1"/>
      <c r="D8" s="59"/>
      <c r="E8" s="6"/>
      <c r="F8" s="7"/>
      <c r="G8" s="7"/>
      <c r="H8" s="8"/>
      <c r="I8" s="6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1</v>
      </c>
      <c r="C9" s="100" t="s">
        <v>156</v>
      </c>
      <c r="D9" s="60" t="s">
        <v>157</v>
      </c>
      <c r="E9" s="14">
        <v>34</v>
      </c>
      <c r="F9" s="36">
        <v>33</v>
      </c>
      <c r="G9" s="36">
        <v>36</v>
      </c>
      <c r="H9" s="37">
        <v>36</v>
      </c>
      <c r="I9" s="14">
        <v>37</v>
      </c>
      <c r="J9" s="36">
        <v>36</v>
      </c>
      <c r="K9" s="36">
        <v>36</v>
      </c>
      <c r="L9" s="37">
        <v>36</v>
      </c>
      <c r="M9" s="9">
        <v>32</v>
      </c>
      <c r="N9">
        <v>28</v>
      </c>
      <c r="O9">
        <v>29</v>
      </c>
      <c r="P9" s="10">
        <v>32</v>
      </c>
      <c r="Q9" s="14">
        <f>1+35+1</f>
        <v>37</v>
      </c>
      <c r="R9">
        <v>32</v>
      </c>
      <c r="S9">
        <v>32</v>
      </c>
      <c r="T9" s="37">
        <f>32+1</f>
        <v>33</v>
      </c>
      <c r="U9" s="14">
        <f>1+35+1</f>
        <v>37</v>
      </c>
      <c r="V9" s="36">
        <f>35+1</f>
        <v>36</v>
      </c>
      <c r="W9" s="36">
        <f>35+1</f>
        <v>36</v>
      </c>
      <c r="X9" s="37">
        <f>35+1</f>
        <v>36</v>
      </c>
      <c r="Y9" s="9">
        <v>32</v>
      </c>
      <c r="Z9">
        <v>35</v>
      </c>
      <c r="AA9" s="36">
        <f>35+1</f>
        <v>36</v>
      </c>
      <c r="AB9" s="37">
        <f>35+1</f>
        <v>36</v>
      </c>
      <c r="AC9" s="9">
        <f>SUM(E9:AB9)</f>
        <v>823</v>
      </c>
      <c r="AD9" s="43">
        <f>IF(ISERROR(SMALL($E9:$AB9,COUNTIF($E9:$AB9,-1)+COLUMN(AD9)-29)),"",SMALL($E9:$AB9,COUNTIF($E9:$AB9,-1)+COLUMN(AD9)-29))</f>
        <v>28</v>
      </c>
      <c r="AE9" s="44">
        <f>IF(ISERROR(SMALL($E9:$AB9,COUNTIF($E9:$AB9,-1)+COLUMN(AE9)-29)),"",SMALL($E9:$AB9,COUNTIF($E9:$AB9,-1)+COLUMN(AE9)-29))</f>
        <v>29</v>
      </c>
      <c r="AF9" s="79">
        <f>IF(ISERROR(SMALL($E9:$AB9,COUNTIF($E9:$AB9,-1)+COLUMN(AF9)-29)),"",SMALL($E9:$AB9,COUNTIF($E9:$AB9,-1)+COLUMN(AF9)-29))</f>
        <v>32</v>
      </c>
      <c r="AG9" s="78">
        <f>+AC9-AD9-AE9-AF9</f>
        <v>734</v>
      </c>
    </row>
    <row r="10" spans="1:33">
      <c r="A10" s="2">
        <v>2</v>
      </c>
      <c r="B10" s="2">
        <v>54</v>
      </c>
      <c r="C10" s="2" t="s">
        <v>164</v>
      </c>
      <c r="D10" s="60" t="s">
        <v>157</v>
      </c>
      <c r="E10" s="9">
        <v>24</v>
      </c>
      <c r="F10">
        <v>25</v>
      </c>
      <c r="G10">
        <v>27</v>
      </c>
      <c r="H10" s="10">
        <v>26</v>
      </c>
      <c r="I10" s="9">
        <v>28</v>
      </c>
      <c r="J10">
        <v>25</v>
      </c>
      <c r="K10">
        <v>25</v>
      </c>
      <c r="L10" s="10">
        <v>27</v>
      </c>
      <c r="M10" s="9">
        <v>26</v>
      </c>
      <c r="N10">
        <v>26</v>
      </c>
      <c r="O10">
        <v>26</v>
      </c>
      <c r="P10" s="10">
        <v>26</v>
      </c>
      <c r="Q10" s="9">
        <v>30</v>
      </c>
      <c r="R10">
        <v>30</v>
      </c>
      <c r="S10">
        <v>30</v>
      </c>
      <c r="T10" s="10">
        <v>30</v>
      </c>
      <c r="U10" s="9">
        <v>29</v>
      </c>
      <c r="V10">
        <v>30</v>
      </c>
      <c r="W10">
        <v>29</v>
      </c>
      <c r="X10" s="10">
        <v>30</v>
      </c>
      <c r="Y10" s="9">
        <v>30</v>
      </c>
      <c r="Z10">
        <v>30</v>
      </c>
      <c r="AA10">
        <v>30</v>
      </c>
      <c r="AB10" s="10">
        <v>30</v>
      </c>
      <c r="AC10" s="9">
        <f>SUM(E10:AB10)</f>
        <v>669</v>
      </c>
      <c r="AD10" s="43">
        <f>IF(ISERROR(SMALL($E10:$AB10,COUNTIF($E10:$AB10,-1)+COLUMN(AD10)-29)),"",SMALL($E10:$AB10,COUNTIF($E10:$AB10,-1)+COLUMN(AD10)-29))</f>
        <v>24</v>
      </c>
      <c r="AE10" s="44">
        <f>IF(ISERROR(SMALL($E10:$AB10,COUNTIF($E10:$AB10,-1)+COLUMN(AE10)-29)),"",SMALL($E10:$AB10,COUNTIF($E10:$AB10,-1)+COLUMN(AE10)-29))</f>
        <v>25</v>
      </c>
      <c r="AF10" s="79">
        <f>IF(ISERROR(SMALL($E10:$AB10,COUNTIF($E10:$AB10,-1)+COLUMN(AF10)-29)),"",SMALL($E10:$AB10,COUNTIF($E10:$AB10,-1)+COLUMN(AF10)-29))</f>
        <v>25</v>
      </c>
      <c r="AG10" s="78">
        <f>+AC10-AD10-AE10-AF10</f>
        <v>595</v>
      </c>
    </row>
    <row r="11" spans="1:33">
      <c r="A11" s="2">
        <v>3</v>
      </c>
      <c r="B11" s="2">
        <v>10</v>
      </c>
      <c r="C11" s="2" t="s">
        <v>163</v>
      </c>
      <c r="D11" s="60" t="s">
        <v>157</v>
      </c>
      <c r="E11" s="9">
        <v>35</v>
      </c>
      <c r="F11">
        <v>35</v>
      </c>
      <c r="G11">
        <v>32</v>
      </c>
      <c r="H11" s="10">
        <v>32</v>
      </c>
      <c r="I11" s="9">
        <v>24</v>
      </c>
      <c r="J11">
        <v>30</v>
      </c>
      <c r="K11">
        <v>30</v>
      </c>
      <c r="L11" s="10">
        <v>30</v>
      </c>
      <c r="M11" s="14">
        <f>1+35+1</f>
        <v>37</v>
      </c>
      <c r="N11" s="36">
        <f>35+1</f>
        <v>36</v>
      </c>
      <c r="O11" s="36">
        <f>35+1</f>
        <v>36</v>
      </c>
      <c r="P11" s="37">
        <f>35+1</f>
        <v>36</v>
      </c>
      <c r="Q11" s="9">
        <v>32</v>
      </c>
      <c r="R11" s="36">
        <f>35+1</f>
        <v>36</v>
      </c>
      <c r="S11" s="36">
        <f>35+1</f>
        <v>36</v>
      </c>
      <c r="T11" s="10">
        <v>35</v>
      </c>
      <c r="U11" s="9">
        <v>0</v>
      </c>
      <c r="V11">
        <v>0</v>
      </c>
      <c r="W11">
        <v>0</v>
      </c>
      <c r="X11" s="10">
        <v>0</v>
      </c>
      <c r="Y11" s="9">
        <v>0</v>
      </c>
      <c r="Z11">
        <v>0</v>
      </c>
      <c r="AA11">
        <v>0</v>
      </c>
      <c r="AB11" s="10">
        <v>0</v>
      </c>
      <c r="AC11" s="9">
        <f>SUM(E11:AB11)</f>
        <v>532</v>
      </c>
      <c r="AD11" s="43">
        <f>IF(ISERROR(SMALL($E11:$AB11,COUNTIF($E11:$AB11,-1)+COLUMN(AD11)-29)),"",SMALL($E11:$AB11,COUNTIF($E11:$AB11,-1)+COLUMN(AD11)-29))</f>
        <v>0</v>
      </c>
      <c r="AE11" s="44">
        <f>IF(ISERROR(SMALL($E11:$AB11,COUNTIF($E11:$AB11,-1)+COLUMN(AE11)-29)),"",SMALL($E11:$AB11,COUNTIF($E11:$AB11,-1)+COLUMN(AE11)-29))</f>
        <v>0</v>
      </c>
      <c r="AF11" s="79">
        <f>IF(ISERROR(SMALL($E11:$AB11,COUNTIF($E11:$AB11,-1)+COLUMN(AF11)-29)),"",SMALL($E11:$AB11,COUNTIF($E11:$AB11,-1)+COLUMN(AF11)-29))</f>
        <v>0</v>
      </c>
      <c r="AG11" s="78">
        <f>+AC11-AD11-AE11-AF11</f>
        <v>532</v>
      </c>
    </row>
    <row r="12" spans="1:33">
      <c r="A12" s="2">
        <v>4</v>
      </c>
      <c r="B12" s="2">
        <v>34</v>
      </c>
      <c r="C12" s="2" t="s">
        <v>168</v>
      </c>
      <c r="D12" s="60" t="s">
        <v>157</v>
      </c>
      <c r="E12" s="9">
        <v>0</v>
      </c>
      <c r="F12">
        <v>0</v>
      </c>
      <c r="G12">
        <v>0</v>
      </c>
      <c r="H12" s="10">
        <v>0</v>
      </c>
      <c r="I12" s="9">
        <v>30</v>
      </c>
      <c r="J12">
        <v>29</v>
      </c>
      <c r="K12">
        <v>27</v>
      </c>
      <c r="L12" s="10">
        <v>24</v>
      </c>
      <c r="M12" s="9">
        <v>29</v>
      </c>
      <c r="N12">
        <v>29</v>
      </c>
      <c r="O12">
        <v>32</v>
      </c>
      <c r="P12" s="10">
        <v>30</v>
      </c>
      <c r="Q12" s="9">
        <v>0</v>
      </c>
      <c r="R12">
        <v>0</v>
      </c>
      <c r="S12">
        <v>0</v>
      </c>
      <c r="T12" s="10">
        <v>0</v>
      </c>
      <c r="U12" s="9">
        <v>30</v>
      </c>
      <c r="V12">
        <v>32</v>
      </c>
      <c r="W12">
        <v>30</v>
      </c>
      <c r="X12" s="10">
        <v>29</v>
      </c>
      <c r="Y12" s="9">
        <v>0</v>
      </c>
      <c r="Z12">
        <v>0</v>
      </c>
      <c r="AA12">
        <v>0</v>
      </c>
      <c r="AB12" s="10">
        <v>0</v>
      </c>
      <c r="AC12" s="9">
        <f>SUM(E12:AB12)</f>
        <v>351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351</v>
      </c>
    </row>
    <row r="13" spans="1:33">
      <c r="A13" s="2">
        <v>5</v>
      </c>
      <c r="B13" s="2">
        <v>75</v>
      </c>
      <c r="C13" s="2" t="s">
        <v>171</v>
      </c>
      <c r="D13" s="60" t="s">
        <v>157</v>
      </c>
      <c r="E13" s="9">
        <v>26</v>
      </c>
      <c r="F13">
        <v>0</v>
      </c>
      <c r="G13">
        <v>25</v>
      </c>
      <c r="H13" s="10">
        <v>25</v>
      </c>
      <c r="I13" s="9">
        <v>26</v>
      </c>
      <c r="J13">
        <v>27</v>
      </c>
      <c r="K13">
        <v>28</v>
      </c>
      <c r="L13" s="10">
        <v>28</v>
      </c>
      <c r="M13" s="9">
        <v>27</v>
      </c>
      <c r="N13">
        <v>27</v>
      </c>
      <c r="O13">
        <v>27</v>
      </c>
      <c r="P13" s="10">
        <v>28</v>
      </c>
      <c r="Q13" s="9">
        <v>0</v>
      </c>
      <c r="R13">
        <v>0</v>
      </c>
      <c r="S13">
        <v>0</v>
      </c>
      <c r="T13" s="10">
        <v>0</v>
      </c>
      <c r="U13" s="9">
        <v>0</v>
      </c>
      <c r="V13">
        <v>0</v>
      </c>
      <c r="W13">
        <v>0</v>
      </c>
      <c r="X13" s="10">
        <v>0</v>
      </c>
      <c r="Y13" s="9">
        <v>0</v>
      </c>
      <c r="Z13">
        <v>0</v>
      </c>
      <c r="AA13">
        <v>0</v>
      </c>
      <c r="AB13" s="10">
        <v>0</v>
      </c>
      <c r="AC13" s="9">
        <f>SUM(E13:AB13)</f>
        <v>294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0</v>
      </c>
      <c r="AG13" s="78">
        <f>+AC13-AD13-AE13-AF13</f>
        <v>294</v>
      </c>
    </row>
    <row r="14" spans="1:33">
      <c r="A14" s="2">
        <v>6</v>
      </c>
      <c r="B14" s="2">
        <v>49</v>
      </c>
      <c r="C14" s="2" t="s">
        <v>172</v>
      </c>
      <c r="D14" s="60" t="s">
        <v>157</v>
      </c>
      <c r="E14" s="9">
        <v>0</v>
      </c>
      <c r="F14">
        <v>0</v>
      </c>
      <c r="G14">
        <v>0</v>
      </c>
      <c r="H14" s="10">
        <v>0</v>
      </c>
      <c r="I14" s="9">
        <v>0</v>
      </c>
      <c r="J14">
        <v>0</v>
      </c>
      <c r="K14">
        <v>0</v>
      </c>
      <c r="L14" s="10">
        <v>0</v>
      </c>
      <c r="M14" s="9">
        <v>30</v>
      </c>
      <c r="N14">
        <v>30</v>
      </c>
      <c r="O14">
        <v>30</v>
      </c>
      <c r="P14" s="10">
        <v>29</v>
      </c>
      <c r="Q14" s="9">
        <v>0</v>
      </c>
      <c r="R14">
        <v>0</v>
      </c>
      <c r="S14">
        <v>0</v>
      </c>
      <c r="T14" s="10">
        <v>0</v>
      </c>
      <c r="U14" s="9">
        <v>0</v>
      </c>
      <c r="V14">
        <v>0</v>
      </c>
      <c r="W14">
        <v>0</v>
      </c>
      <c r="X14" s="10">
        <v>0</v>
      </c>
      <c r="Y14" s="14">
        <f>1+35+1</f>
        <v>37</v>
      </c>
      <c r="Z14" s="36">
        <f>32+1</f>
        <v>33</v>
      </c>
      <c r="AA14">
        <v>32</v>
      </c>
      <c r="AB14" s="10">
        <v>32</v>
      </c>
      <c r="AC14" s="9">
        <f>SUM(E14:AB14)</f>
        <v>253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253</v>
      </c>
    </row>
    <row r="15" spans="1:33">
      <c r="A15" s="2">
        <v>7</v>
      </c>
      <c r="B15" s="2">
        <v>56</v>
      </c>
      <c r="C15" s="2" t="s">
        <v>173</v>
      </c>
      <c r="D15" s="60" t="s">
        <v>157</v>
      </c>
      <c r="E15" s="9">
        <v>25</v>
      </c>
      <c r="F15">
        <v>30</v>
      </c>
      <c r="G15">
        <v>29</v>
      </c>
      <c r="H15" s="10">
        <v>29</v>
      </c>
      <c r="I15" s="9">
        <v>32</v>
      </c>
      <c r="J15">
        <v>32</v>
      </c>
      <c r="K15">
        <v>32</v>
      </c>
      <c r="L15" s="10">
        <v>32</v>
      </c>
      <c r="M15" s="9">
        <v>0</v>
      </c>
      <c r="N15">
        <v>0</v>
      </c>
      <c r="O15">
        <v>0</v>
      </c>
      <c r="P15" s="10">
        <v>0</v>
      </c>
      <c r="Q15" s="9">
        <v>0</v>
      </c>
      <c r="R15">
        <v>0</v>
      </c>
      <c r="S15">
        <v>0</v>
      </c>
      <c r="T15" s="10">
        <v>0</v>
      </c>
      <c r="U15" s="9">
        <v>0</v>
      </c>
      <c r="V15">
        <v>0</v>
      </c>
      <c r="W15">
        <v>0</v>
      </c>
      <c r="X15" s="10">
        <v>0</v>
      </c>
      <c r="Y15" s="9">
        <v>0</v>
      </c>
      <c r="Z15">
        <v>0</v>
      </c>
      <c r="AA15">
        <v>0</v>
      </c>
      <c r="AB15" s="10">
        <v>0</v>
      </c>
      <c r="AC15" s="9">
        <f>SUM(E15:AB15)</f>
        <v>241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241</v>
      </c>
    </row>
    <row r="16" spans="1:33">
      <c r="A16" s="2">
        <v>8</v>
      </c>
      <c r="B16" s="2">
        <v>4</v>
      </c>
      <c r="C16" s="2" t="s">
        <v>74</v>
      </c>
      <c r="D16" s="60" t="s">
        <v>157</v>
      </c>
      <c r="E16" s="9">
        <v>29</v>
      </c>
      <c r="F16">
        <v>28</v>
      </c>
      <c r="G16">
        <v>30</v>
      </c>
      <c r="H16" s="10">
        <v>28</v>
      </c>
      <c r="I16" s="9">
        <v>27</v>
      </c>
      <c r="J16">
        <v>24</v>
      </c>
      <c r="K16">
        <v>24</v>
      </c>
      <c r="L16" s="10">
        <v>26</v>
      </c>
      <c r="M16" s="9">
        <v>0</v>
      </c>
      <c r="N16">
        <v>0</v>
      </c>
      <c r="O16">
        <v>0</v>
      </c>
      <c r="P16" s="10">
        <v>0</v>
      </c>
      <c r="Q16" s="9">
        <v>0</v>
      </c>
      <c r="R16">
        <v>0</v>
      </c>
      <c r="S16">
        <v>0</v>
      </c>
      <c r="T16" s="10">
        <v>0</v>
      </c>
      <c r="U16" s="9">
        <v>0</v>
      </c>
      <c r="V16">
        <v>0</v>
      </c>
      <c r="W16">
        <v>0</v>
      </c>
      <c r="X16" s="10">
        <v>0</v>
      </c>
      <c r="Y16" s="9">
        <v>0</v>
      </c>
      <c r="Z16">
        <v>0</v>
      </c>
      <c r="AA16">
        <v>0</v>
      </c>
      <c r="AB16" s="10">
        <v>0</v>
      </c>
      <c r="AC16" s="9">
        <f>SUM(E16:AB16)</f>
        <v>216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216</v>
      </c>
    </row>
    <row r="17" spans="1:33">
      <c r="A17" s="2">
        <v>9</v>
      </c>
      <c r="B17" s="2">
        <v>22</v>
      </c>
      <c r="C17" s="2" t="s">
        <v>162</v>
      </c>
      <c r="D17" s="60" t="s">
        <v>157</v>
      </c>
      <c r="E17" s="9">
        <v>28</v>
      </c>
      <c r="F17">
        <v>27</v>
      </c>
      <c r="G17">
        <v>26</v>
      </c>
      <c r="H17" s="10">
        <v>24</v>
      </c>
      <c r="I17" s="9">
        <v>25</v>
      </c>
      <c r="J17">
        <v>26</v>
      </c>
      <c r="K17">
        <v>26</v>
      </c>
      <c r="L17" s="10">
        <v>25</v>
      </c>
      <c r="M17" s="9">
        <v>0</v>
      </c>
      <c r="N17">
        <v>0</v>
      </c>
      <c r="O17">
        <v>0</v>
      </c>
      <c r="P17" s="10">
        <v>0</v>
      </c>
      <c r="Q17" s="9">
        <v>0</v>
      </c>
      <c r="R17">
        <v>0</v>
      </c>
      <c r="S17">
        <v>0</v>
      </c>
      <c r="T17" s="10">
        <v>0</v>
      </c>
      <c r="U17" s="9">
        <v>0</v>
      </c>
      <c r="V17">
        <v>0</v>
      </c>
      <c r="W17">
        <v>0</v>
      </c>
      <c r="X17" s="10">
        <v>0</v>
      </c>
      <c r="Y17" s="9">
        <v>0</v>
      </c>
      <c r="Z17">
        <v>0</v>
      </c>
      <c r="AA17">
        <v>0</v>
      </c>
      <c r="AB17" s="10">
        <v>0</v>
      </c>
      <c r="AC17" s="9">
        <f>SUM(E17:AB17)</f>
        <v>207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207</v>
      </c>
    </row>
    <row r="18" spans="1:33">
      <c r="A18" s="2">
        <v>10</v>
      </c>
      <c r="B18" s="2">
        <v>17</v>
      </c>
      <c r="C18" s="2" t="s">
        <v>147</v>
      </c>
      <c r="D18" s="60" t="s">
        <v>157</v>
      </c>
      <c r="E18" s="9">
        <v>0</v>
      </c>
      <c r="F18">
        <v>0</v>
      </c>
      <c r="G18">
        <v>0</v>
      </c>
      <c r="H18" s="10">
        <v>0</v>
      </c>
      <c r="I18" s="9">
        <v>0</v>
      </c>
      <c r="J18">
        <v>0</v>
      </c>
      <c r="K18">
        <v>0</v>
      </c>
      <c r="L18" s="10">
        <v>0</v>
      </c>
      <c r="M18" s="9">
        <v>0</v>
      </c>
      <c r="N18">
        <v>0</v>
      </c>
      <c r="O18">
        <v>0</v>
      </c>
      <c r="P18" s="10">
        <v>0</v>
      </c>
      <c r="Q18" s="9">
        <v>0</v>
      </c>
      <c r="R18">
        <v>0</v>
      </c>
      <c r="S18">
        <v>0</v>
      </c>
      <c r="T18" s="10">
        <v>0</v>
      </c>
      <c r="U18" s="9">
        <v>32</v>
      </c>
      <c r="V18">
        <v>29</v>
      </c>
      <c r="W18">
        <v>32</v>
      </c>
      <c r="X18" s="10">
        <v>32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125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125</v>
      </c>
    </row>
    <row r="19" spans="1:33">
      <c r="A19" s="2">
        <v>11</v>
      </c>
      <c r="B19" s="2">
        <v>28</v>
      </c>
      <c r="C19" s="2" t="s">
        <v>177</v>
      </c>
      <c r="D19" s="60" t="s">
        <v>157</v>
      </c>
      <c r="E19" s="9">
        <v>0</v>
      </c>
      <c r="F19">
        <v>0</v>
      </c>
      <c r="G19">
        <v>0</v>
      </c>
      <c r="H19" s="10">
        <v>0</v>
      </c>
      <c r="I19" s="9">
        <v>0</v>
      </c>
      <c r="J19">
        <v>0</v>
      </c>
      <c r="K19">
        <v>0</v>
      </c>
      <c r="L19" s="10">
        <v>0</v>
      </c>
      <c r="M19" s="9">
        <v>28</v>
      </c>
      <c r="N19">
        <v>32</v>
      </c>
      <c r="O19">
        <v>28</v>
      </c>
      <c r="P19" s="10">
        <v>27</v>
      </c>
      <c r="Q19" s="9">
        <v>0</v>
      </c>
      <c r="R19">
        <v>0</v>
      </c>
      <c r="S19">
        <v>0</v>
      </c>
      <c r="T19" s="10">
        <v>0</v>
      </c>
      <c r="U19" s="9">
        <v>0</v>
      </c>
      <c r="V19">
        <v>0</v>
      </c>
      <c r="W19">
        <v>0</v>
      </c>
      <c r="X19" s="10">
        <v>0</v>
      </c>
      <c r="Y19" s="9">
        <v>0</v>
      </c>
      <c r="Z19">
        <v>0</v>
      </c>
      <c r="AA19">
        <v>0</v>
      </c>
      <c r="AB19" s="10">
        <v>0</v>
      </c>
      <c r="AC19" s="9">
        <f>SUM(E19:AB19)</f>
        <v>115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115</v>
      </c>
    </row>
    <row r="20" spans="1:33">
      <c r="A20" s="2">
        <v>12</v>
      </c>
      <c r="B20" s="2">
        <v>89</v>
      </c>
      <c r="C20" s="2" t="s">
        <v>181</v>
      </c>
      <c r="D20" s="60" t="s">
        <v>157</v>
      </c>
      <c r="E20" s="9">
        <v>0</v>
      </c>
      <c r="F20">
        <v>0</v>
      </c>
      <c r="G20">
        <v>0</v>
      </c>
      <c r="H20" s="10">
        <v>0</v>
      </c>
      <c r="I20" s="9">
        <v>29</v>
      </c>
      <c r="J20">
        <v>28</v>
      </c>
      <c r="K20">
        <v>29</v>
      </c>
      <c r="L20" s="10">
        <v>29</v>
      </c>
      <c r="M20" s="9">
        <v>0</v>
      </c>
      <c r="N20">
        <v>0</v>
      </c>
      <c r="O20">
        <v>0</v>
      </c>
      <c r="P20" s="10">
        <v>0</v>
      </c>
      <c r="Q20" s="9">
        <v>0</v>
      </c>
      <c r="R20">
        <v>0</v>
      </c>
      <c r="S20">
        <v>0</v>
      </c>
      <c r="T20" s="10">
        <v>0</v>
      </c>
      <c r="U20" s="9">
        <v>0</v>
      </c>
      <c r="V20">
        <v>0</v>
      </c>
      <c r="W20">
        <v>0</v>
      </c>
      <c r="X20" s="10">
        <v>0</v>
      </c>
      <c r="Y20" s="9">
        <v>0</v>
      </c>
      <c r="Z20">
        <v>0</v>
      </c>
      <c r="AA20">
        <v>0</v>
      </c>
      <c r="AB20" s="10">
        <v>0</v>
      </c>
      <c r="AC20" s="9">
        <f>SUM(E20:AB20)</f>
        <v>115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115</v>
      </c>
    </row>
    <row r="21" spans="1:33">
      <c r="A21" s="2">
        <v>13</v>
      </c>
      <c r="B21" s="2">
        <v>48</v>
      </c>
      <c r="C21" s="2" t="s">
        <v>176</v>
      </c>
      <c r="D21" s="60" t="s">
        <v>157</v>
      </c>
      <c r="E21" s="9">
        <v>30</v>
      </c>
      <c r="F21">
        <v>29</v>
      </c>
      <c r="G21">
        <v>24</v>
      </c>
      <c r="H21" s="10">
        <v>30</v>
      </c>
      <c r="I21" s="9">
        <v>0</v>
      </c>
      <c r="J21">
        <v>0</v>
      </c>
      <c r="K21">
        <v>0</v>
      </c>
      <c r="L21" s="10">
        <v>0</v>
      </c>
      <c r="M21" s="9">
        <v>0</v>
      </c>
      <c r="N21">
        <v>0</v>
      </c>
      <c r="O21">
        <v>0</v>
      </c>
      <c r="P21" s="10">
        <v>0</v>
      </c>
      <c r="Q21" s="9">
        <v>0</v>
      </c>
      <c r="R21">
        <v>0</v>
      </c>
      <c r="S21">
        <v>0</v>
      </c>
      <c r="T21" s="10">
        <v>0</v>
      </c>
      <c r="U21" s="9">
        <v>0</v>
      </c>
      <c r="V21">
        <v>0</v>
      </c>
      <c r="W21">
        <v>0</v>
      </c>
      <c r="X21" s="10">
        <v>0</v>
      </c>
      <c r="Y21" s="9">
        <v>0</v>
      </c>
      <c r="Z21">
        <v>0</v>
      </c>
      <c r="AA21">
        <v>0</v>
      </c>
      <c r="AB21" s="10">
        <v>0</v>
      </c>
      <c r="AC21" s="9">
        <f>SUM(E21:AB21)</f>
        <v>113</v>
      </c>
      <c r="AD21" s="43">
        <f>IF(ISERROR(SMALL($E21:$AB21,COUNTIF($E21:$AB21,-1)+COLUMN(AD21)-29)),"",SMALL($E21:$AB21,COUNTIF($E21:$AB21,-1)+COLUMN(AD21)-29))</f>
        <v>0</v>
      </c>
      <c r="AE21" s="44">
        <f>IF(ISERROR(SMALL($E21:$AB21,COUNTIF($E21:$AB21,-1)+COLUMN(AE21)-29)),"",SMALL($E21:$AB21,COUNTIF($E21:$AB21,-1)+COLUMN(AE21)-29))</f>
        <v>0</v>
      </c>
      <c r="AF21" s="79">
        <f>IF(ISERROR(SMALL($E21:$AB21,COUNTIF($E21:$AB21,-1)+COLUMN(AF21)-29)),"",SMALL($E21:$AB21,COUNTIF($E21:$AB21,-1)+COLUMN(AF21)-29))</f>
        <v>0</v>
      </c>
      <c r="AG21" s="78">
        <f>+AC21-AD21-AE21-AF21</f>
        <v>113</v>
      </c>
    </row>
    <row r="22" spans="1:33">
      <c r="A22" s="2">
        <v>14</v>
      </c>
      <c r="B22" s="2">
        <v>11</v>
      </c>
      <c r="C22" s="2" t="s">
        <v>178</v>
      </c>
      <c r="D22" s="60" t="s">
        <v>157</v>
      </c>
      <c r="E22" s="9">
        <v>27</v>
      </c>
      <c r="F22">
        <v>26</v>
      </c>
      <c r="G22">
        <v>28</v>
      </c>
      <c r="H22" s="10">
        <v>27</v>
      </c>
      <c r="I22" s="9">
        <v>0</v>
      </c>
      <c r="J22">
        <v>0</v>
      </c>
      <c r="K22">
        <v>0</v>
      </c>
      <c r="L22" s="10">
        <v>0</v>
      </c>
      <c r="M22" s="9">
        <v>0</v>
      </c>
      <c r="N22">
        <v>0</v>
      </c>
      <c r="O22">
        <v>0</v>
      </c>
      <c r="P22" s="10">
        <v>0</v>
      </c>
      <c r="Q22" s="9">
        <v>0</v>
      </c>
      <c r="R22">
        <v>0</v>
      </c>
      <c r="S22">
        <v>0</v>
      </c>
      <c r="T22" s="10">
        <v>0</v>
      </c>
      <c r="U22" s="9">
        <v>0</v>
      </c>
      <c r="V22">
        <v>0</v>
      </c>
      <c r="W22">
        <v>0</v>
      </c>
      <c r="X22" s="10">
        <v>0</v>
      </c>
      <c r="Y22" s="9">
        <v>0</v>
      </c>
      <c r="Z22">
        <v>0</v>
      </c>
      <c r="AA22">
        <v>0</v>
      </c>
      <c r="AB22" s="10">
        <v>0</v>
      </c>
      <c r="AC22" s="9">
        <f>SUM(E22:AB22)</f>
        <v>108</v>
      </c>
      <c r="AD22" s="43">
        <f>IF(ISERROR(SMALL($E22:$AB22,COUNTIF($E22:$AB22,-1)+COLUMN(AD22)-29)),"",SMALL($E22:$AB22,COUNTIF($E22:$AB22,-1)+COLUMN(AD22)-29))</f>
        <v>0</v>
      </c>
      <c r="AE22" s="44">
        <f>IF(ISERROR(SMALL($E22:$AB22,COUNTIF($E22:$AB22,-1)+COLUMN(AE22)-29)),"",SMALL($E22:$AB22,COUNTIF($E22:$AB22,-1)+COLUMN(AE22)-29))</f>
        <v>0</v>
      </c>
      <c r="AF22" s="79">
        <f>IF(ISERROR(SMALL($E22:$AB22,COUNTIF($E22:$AB22,-1)+COLUMN(AF22)-29)),"",SMALL($E22:$AB22,COUNTIF($E22:$AB22,-1)+COLUMN(AF22)-29))</f>
        <v>0</v>
      </c>
      <c r="AG22" s="78">
        <f>+AC22-AD22-AE22-AF22</f>
        <v>108</v>
      </c>
    </row>
    <row r="23" spans="1:33">
      <c r="A23" s="2">
        <v>15</v>
      </c>
      <c r="B23" s="2"/>
      <c r="C23" s="2"/>
      <c r="D23" s="60"/>
      <c r="E23" s="9"/>
      <c r="H23" s="10"/>
      <c r="I23" s="9"/>
      <c r="L23" s="10"/>
      <c r="M23" s="9"/>
      <c r="P23" s="10"/>
      <c r="Q23" s="9"/>
      <c r="T23" s="10"/>
      <c r="U23" s="9"/>
      <c r="X23" s="10"/>
      <c r="Y23" s="9"/>
      <c r="AB23" s="10"/>
      <c r="AC23" s="9"/>
      <c r="AD23" s="43"/>
      <c r="AE23" s="44"/>
      <c r="AF23" s="79"/>
      <c r="AG23" s="78"/>
    </row>
    <row r="24" spans="1:33">
      <c r="A24" s="2"/>
      <c r="B24" s="2"/>
      <c r="C24" s="2"/>
      <c r="D24" s="60"/>
      <c r="E24" s="9"/>
      <c r="H24" s="10"/>
      <c r="I24" s="9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3">
      <c r="A25" s="2"/>
      <c r="B25" s="2"/>
      <c r="C25" s="2"/>
      <c r="D25" s="60"/>
      <c r="E25" s="9"/>
      <c r="H25" s="10"/>
      <c r="I25" s="9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2"/>
      <c r="B26" s="2"/>
      <c r="C26" s="2"/>
      <c r="D26" s="60"/>
      <c r="E26" s="9"/>
      <c r="H26" s="10"/>
      <c r="I26" s="9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2"/>
      <c r="B27" s="2"/>
      <c r="C27" s="2"/>
      <c r="D27" s="60"/>
      <c r="E27" s="9"/>
      <c r="H27" s="10"/>
      <c r="I27" s="9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2"/>
      <c r="B28" s="2"/>
      <c r="C28" s="2"/>
      <c r="D28" s="60"/>
      <c r="E28" s="9"/>
      <c r="H28" s="10"/>
      <c r="I28" s="9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2"/>
      <c r="B29" s="2"/>
      <c r="C29" s="2"/>
      <c r="D29" s="60"/>
      <c r="E29" s="9"/>
      <c r="H29" s="10"/>
      <c r="I29" s="9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/>
      <c r="B30" s="2"/>
      <c r="C30" s="2"/>
      <c r="D30" s="60"/>
      <c r="E30" s="9"/>
      <c r="H30" s="10"/>
      <c r="I30" s="9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/>
      <c r="B31" s="2"/>
      <c r="C31" s="2"/>
      <c r="D31" s="60"/>
      <c r="E31" s="9"/>
      <c r="H31" s="10"/>
      <c r="I31" s="9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/>
      <c r="B32" s="2"/>
      <c r="C32" s="2"/>
      <c r="D32" s="60"/>
      <c r="E32" s="9"/>
      <c r="H32" s="10"/>
      <c r="I32" s="9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2"/>
      <c r="B33" s="2"/>
      <c r="C33" s="2"/>
      <c r="D33" s="60"/>
      <c r="E33" s="9"/>
      <c r="H33" s="10"/>
      <c r="I33" s="9"/>
      <c r="L33" s="10"/>
      <c r="M33" s="9"/>
      <c r="P33" s="10"/>
      <c r="Q33" s="9"/>
      <c r="T33" s="10"/>
      <c r="U33" s="9"/>
      <c r="X33" s="10"/>
      <c r="Y33" s="9"/>
      <c r="AB33" s="10"/>
      <c r="AC33" s="9"/>
      <c r="AD33" s="43"/>
      <c r="AE33" s="44"/>
      <c r="AF33" s="79"/>
      <c r="AG33" s="78"/>
    </row>
    <row r="34" spans="1:33">
      <c r="A34" s="2"/>
      <c r="B34" s="2"/>
      <c r="C34" s="2"/>
      <c r="D34" s="60"/>
      <c r="E34" s="9"/>
      <c r="H34" s="10"/>
      <c r="I34" s="9"/>
      <c r="L34" s="10"/>
      <c r="M34" s="9"/>
      <c r="P34" s="10"/>
      <c r="Q34" s="9"/>
      <c r="T34" s="10"/>
      <c r="U34" s="9"/>
      <c r="X34" s="10"/>
      <c r="Y34" s="9"/>
      <c r="AB34" s="10"/>
      <c r="AC34" s="9"/>
      <c r="AD34" s="43"/>
      <c r="AE34" s="44"/>
      <c r="AF34" s="79"/>
      <c r="AG34" s="78"/>
    </row>
    <row r="35" spans="1:33">
      <c r="A35" s="2"/>
      <c r="B35" s="2"/>
      <c r="C35" s="2"/>
      <c r="D35" s="60"/>
      <c r="E35" s="9"/>
      <c r="H35" s="10"/>
      <c r="I35" s="9"/>
      <c r="L35" s="10"/>
      <c r="M35" s="9"/>
      <c r="P35" s="10"/>
      <c r="Q35" s="9"/>
      <c r="T35" s="10"/>
      <c r="U35" s="9"/>
      <c r="X35" s="10"/>
      <c r="Y35" s="9"/>
      <c r="AB35" s="10"/>
      <c r="AC35" s="9"/>
      <c r="AD35" s="43"/>
      <c r="AE35" s="44"/>
      <c r="AF35" s="79"/>
      <c r="AG35" s="78"/>
    </row>
    <row r="36" spans="1:33" ht="15.75" thickBot="1">
      <c r="A36" s="5"/>
      <c r="B36" s="5"/>
      <c r="C36" s="5"/>
      <c r="D36" s="61"/>
      <c r="E36" s="11"/>
      <c r="F36" s="12"/>
      <c r="G36" s="12"/>
      <c r="H36" s="13"/>
      <c r="I36" s="11"/>
      <c r="J36" s="12"/>
      <c r="K36" s="12"/>
      <c r="L36" s="13"/>
      <c r="M36" s="11"/>
      <c r="N36" s="12"/>
      <c r="O36" s="12"/>
      <c r="P36" s="13"/>
      <c r="Q36" s="11"/>
      <c r="R36" s="12"/>
      <c r="S36" s="12"/>
      <c r="T36" s="13"/>
      <c r="U36" s="11"/>
      <c r="V36" s="12"/>
      <c r="W36" s="12"/>
      <c r="X36" s="13"/>
      <c r="Y36" s="11"/>
      <c r="Z36" s="12"/>
      <c r="AA36" s="12"/>
      <c r="AB36" s="13"/>
      <c r="AC36" s="11"/>
      <c r="AD36" s="62"/>
      <c r="AE36" s="63"/>
      <c r="AF36" s="82"/>
      <c r="AG36" s="81"/>
    </row>
    <row r="37" spans="1:33">
      <c r="E37">
        <f>SUM(E9:E36)</f>
        <v>258</v>
      </c>
      <c r="F37">
        <f t="shared" ref="F37:AB37" si="0">SUM(F9:F36)</f>
        <v>233</v>
      </c>
      <c r="G37">
        <f t="shared" si="0"/>
        <v>257</v>
      </c>
      <c r="H37">
        <f t="shared" si="0"/>
        <v>257</v>
      </c>
      <c r="I37">
        <f t="shared" si="0"/>
        <v>258</v>
      </c>
      <c r="J37">
        <f t="shared" si="0"/>
        <v>257</v>
      </c>
      <c r="K37">
        <f t="shared" si="0"/>
        <v>257</v>
      </c>
      <c r="L37">
        <f t="shared" si="0"/>
        <v>257</v>
      </c>
      <c r="M37">
        <f t="shared" si="0"/>
        <v>209</v>
      </c>
      <c r="N37">
        <f t="shared" si="0"/>
        <v>208</v>
      </c>
      <c r="O37">
        <f t="shared" si="0"/>
        <v>208</v>
      </c>
      <c r="P37">
        <f t="shared" si="0"/>
        <v>208</v>
      </c>
      <c r="Q37">
        <f t="shared" si="0"/>
        <v>99</v>
      </c>
      <c r="R37">
        <f t="shared" si="0"/>
        <v>98</v>
      </c>
      <c r="S37">
        <f t="shared" si="0"/>
        <v>98</v>
      </c>
      <c r="T37">
        <f t="shared" si="0"/>
        <v>98</v>
      </c>
      <c r="U37">
        <f t="shared" si="0"/>
        <v>128</v>
      </c>
      <c r="V37">
        <f t="shared" si="0"/>
        <v>127</v>
      </c>
      <c r="W37">
        <f t="shared" si="0"/>
        <v>127</v>
      </c>
      <c r="X37">
        <f t="shared" si="0"/>
        <v>127</v>
      </c>
      <c r="Y37">
        <f t="shared" si="0"/>
        <v>99</v>
      </c>
      <c r="Z37">
        <f t="shared" si="0"/>
        <v>98</v>
      </c>
      <c r="AA37">
        <f t="shared" si="0"/>
        <v>98</v>
      </c>
      <c r="AB37">
        <f t="shared" si="0"/>
        <v>98</v>
      </c>
    </row>
    <row r="38" spans="1:33">
      <c r="A38" s="64"/>
      <c r="B38" t="s">
        <v>79</v>
      </c>
    </row>
    <row r="39" spans="1:33">
      <c r="A39" s="15"/>
      <c r="B39" t="s">
        <v>80</v>
      </c>
    </row>
    <row r="40" spans="1:33">
      <c r="A40" s="33"/>
      <c r="B40" t="s">
        <v>42</v>
      </c>
    </row>
    <row r="41" spans="1:33">
      <c r="A41" s="36"/>
      <c r="B41" t="s">
        <v>43</v>
      </c>
    </row>
    <row r="43" spans="1:33">
      <c r="A43" s="38" t="s">
        <v>19</v>
      </c>
      <c r="B43" t="s">
        <v>44</v>
      </c>
    </row>
    <row r="44" spans="1:33" ht="15.75" thickBot="1"/>
    <row r="45" spans="1:33">
      <c r="A45" s="28" t="s">
        <v>45</v>
      </c>
    </row>
    <row r="46" spans="1:33" ht="15.75" thickBot="1">
      <c r="A46" s="29" t="s">
        <v>46</v>
      </c>
      <c r="B46" t="s">
        <v>47</v>
      </c>
    </row>
  </sheetData>
  <sortState xmlns:xlrd2="http://schemas.microsoft.com/office/spreadsheetml/2017/richdata2" ref="B9:AG22">
    <sortCondition descending="1" ref="AG9:AG22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546" priority="37" bottom="1" rank="3"/>
    <cfRule type="top10" dxfId="545" priority="72" bottom="1" rank="1"/>
    <cfRule type="top10" dxfId="544" priority="73" bottom="1" rank="1"/>
    <cfRule type="top10" dxfId="543" priority="106" bottom="1" rank="2"/>
    <cfRule type="top10" dxfId="542" priority="109" bottom="1" rank="2"/>
    <cfRule type="top10" dxfId="541" priority="141" bottom="1" rank="3"/>
  </conditionalFormatting>
  <conditionalFormatting sqref="E10:AB10">
    <cfRule type="top10" dxfId="540" priority="36" bottom="1" rank="3"/>
    <cfRule type="top10" dxfId="539" priority="71" bottom="1" rank="1"/>
    <cfRule type="top10" dxfId="538" priority="108" bottom="1" rank="2"/>
    <cfRule type="top10" dxfId="537" priority="140" bottom="1" rank="3"/>
  </conditionalFormatting>
  <conditionalFormatting sqref="E11:AB11">
    <cfRule type="top10" dxfId="536" priority="35" bottom="1" rank="3"/>
    <cfRule type="top10" dxfId="535" priority="70" bottom="1" rank="1"/>
    <cfRule type="top10" dxfId="534" priority="107" bottom="1" rank="2"/>
    <cfRule type="top10" dxfId="533" priority="139" bottom="1" rank="3"/>
  </conditionalFormatting>
  <conditionalFormatting sqref="E12:AB12">
    <cfRule type="top10" dxfId="532" priority="34" bottom="1" rank="3"/>
    <cfRule type="top10" dxfId="531" priority="69" bottom="1" rank="1"/>
    <cfRule type="top10" dxfId="530" priority="105" bottom="1" rank="2"/>
    <cfRule type="top10" dxfId="529" priority="138" bottom="1" rank="3"/>
  </conditionalFormatting>
  <conditionalFormatting sqref="E13:AB13">
    <cfRule type="top10" dxfId="528" priority="33" bottom="1" rank="3"/>
    <cfRule type="top10" dxfId="527" priority="68" bottom="1" rank="1"/>
    <cfRule type="top10" dxfId="526" priority="104" bottom="1" rank="2"/>
    <cfRule type="top10" dxfId="525" priority="137" bottom="1" rank="3"/>
  </conditionalFormatting>
  <conditionalFormatting sqref="E14:AB14">
    <cfRule type="top10" dxfId="524" priority="32" bottom="1" rank="3"/>
    <cfRule type="top10" dxfId="523" priority="67" bottom="1" rank="1"/>
    <cfRule type="top10" dxfId="522" priority="103" bottom="1" rank="2"/>
    <cfRule type="top10" dxfId="521" priority="136" bottom="1" rank="3"/>
  </conditionalFormatting>
  <conditionalFormatting sqref="E15:AB15">
    <cfRule type="top10" dxfId="520" priority="31" bottom="1" rank="3"/>
    <cfRule type="top10" dxfId="519" priority="66" bottom="1" rank="1"/>
    <cfRule type="top10" dxfId="518" priority="99" bottom="1" rank="2"/>
    <cfRule type="top10" dxfId="517" priority="100" bottom="1" rank="3"/>
    <cfRule type="top10" dxfId="516" priority="101" bottom="1" rank="2"/>
    <cfRule type="top10" dxfId="515" priority="102" bottom="1" rank="2"/>
    <cfRule type="top10" dxfId="514" priority="135" bottom="1" rank="3"/>
  </conditionalFormatting>
  <conditionalFormatting sqref="E16:AB16">
    <cfRule type="top10" dxfId="513" priority="30" bottom="1" rank="3"/>
    <cfRule type="top10" dxfId="512" priority="38" bottom="1" rank="1"/>
    <cfRule type="top10" dxfId="511" priority="39" bottom="1" rank="2"/>
    <cfRule type="top10" dxfId="510" priority="40" bottom="1" rank="3"/>
    <cfRule type="top10" dxfId="509" priority="65" bottom="1" rank="1"/>
    <cfRule type="top10" dxfId="508" priority="98" bottom="1" rank="2"/>
    <cfRule type="top10" dxfId="507" priority="134" percent="1" bottom="1" rank="3"/>
  </conditionalFormatting>
  <conditionalFormatting sqref="E17:AB17">
    <cfRule type="top10" dxfId="506" priority="29" bottom="1" rank="3"/>
    <cfRule type="top10" dxfId="505" priority="64" bottom="1" rank="1"/>
    <cfRule type="top10" dxfId="504" priority="97" bottom="1" rank="2"/>
    <cfRule type="top10" dxfId="503" priority="133" bottom="1" rank="3"/>
  </conditionalFormatting>
  <conditionalFormatting sqref="E18:AB18">
    <cfRule type="top10" dxfId="502" priority="28" bottom="1" rank="3"/>
    <cfRule type="top10" dxfId="501" priority="63" bottom="1" rank="1"/>
    <cfRule type="top10" dxfId="500" priority="96" bottom="1" rank="2"/>
    <cfRule type="top10" dxfId="499" priority="132" bottom="1" rank="3"/>
  </conditionalFormatting>
  <conditionalFormatting sqref="E19:AB19">
    <cfRule type="top10" dxfId="498" priority="27" bottom="1" rank="3"/>
    <cfRule type="top10" dxfId="497" priority="62" bottom="1" rank="1"/>
    <cfRule type="top10" dxfId="496" priority="95" bottom="1" rank="2"/>
    <cfRule type="top10" dxfId="495" priority="131" bottom="1" rank="3"/>
  </conditionalFormatting>
  <conditionalFormatting sqref="E20:AB20">
    <cfRule type="top10" dxfId="494" priority="26" bottom="1" rank="3"/>
    <cfRule type="top10" dxfId="493" priority="61" bottom="1" rank="1"/>
    <cfRule type="top10" dxfId="492" priority="94" bottom="1" rank="2"/>
    <cfRule type="top10" dxfId="491" priority="130" bottom="1" rank="3"/>
  </conditionalFormatting>
  <conditionalFormatting sqref="E21:AB21">
    <cfRule type="top10" dxfId="490" priority="25" bottom="1" rank="3"/>
    <cfRule type="top10" dxfId="489" priority="60" bottom="1" rank="1"/>
    <cfRule type="top10" dxfId="488" priority="93" bottom="1" rank="2"/>
    <cfRule type="top10" dxfId="487" priority="129" bottom="1" rank="3"/>
  </conditionalFormatting>
  <conditionalFormatting sqref="E22:AB22">
    <cfRule type="top10" dxfId="486" priority="24" bottom="1" rank="3"/>
    <cfRule type="top10" dxfId="485" priority="59" bottom="1" rank="1"/>
    <cfRule type="top10" dxfId="484" priority="128" bottom="1" rank="3"/>
  </conditionalFormatting>
  <conditionalFormatting sqref="E23:AB23">
    <cfRule type="top10" dxfId="483" priority="23" bottom="1" rank="3"/>
    <cfRule type="top10" dxfId="482" priority="58" bottom="1" rank="1"/>
    <cfRule type="top10" dxfId="481" priority="91" bottom="1" rank="2"/>
    <cfRule type="top10" dxfId="480" priority="127" bottom="1" rank="3"/>
  </conditionalFormatting>
  <conditionalFormatting sqref="E24:AB24">
    <cfRule type="top10" dxfId="479" priority="22" bottom="1" rank="3"/>
    <cfRule type="top10" dxfId="478" priority="57" bottom="1" rank="1"/>
    <cfRule type="top10" dxfId="477" priority="90" bottom="1" rank="2"/>
    <cfRule type="top10" dxfId="476" priority="126" bottom="1" rank="3"/>
  </conditionalFormatting>
  <conditionalFormatting sqref="E25:AB25">
    <cfRule type="top10" dxfId="475" priority="21" bottom="1" rank="3"/>
    <cfRule type="top10" dxfId="474" priority="56" bottom="1" rank="1"/>
    <cfRule type="top10" dxfId="473" priority="89" bottom="1" rank="2"/>
    <cfRule type="top10" dxfId="472" priority="125" bottom="1" rank="3"/>
  </conditionalFormatting>
  <conditionalFormatting sqref="E28:M28 O28:Q28 S28:U28 W28:AB28">
    <cfRule type="top10" dxfId="471" priority="20" bottom="1" rank="3"/>
    <cfRule type="top10" dxfId="470" priority="55" bottom="1" rank="1"/>
    <cfRule type="top10" dxfId="469" priority="88" bottom="1" rank="2"/>
    <cfRule type="top10" dxfId="468" priority="124" bottom="1" rank="3"/>
  </conditionalFormatting>
  <conditionalFormatting sqref="E29:M29 O29:Q29 S29:U29 W29:AB29">
    <cfRule type="top10" dxfId="467" priority="19" bottom="1" rank="3"/>
    <cfRule type="top10" dxfId="466" priority="54" bottom="1" rank="1"/>
    <cfRule type="top10" dxfId="465" priority="87" bottom="1" rank="2"/>
    <cfRule type="top10" dxfId="464" priority="123" bottom="1" rank="3"/>
  </conditionalFormatting>
  <conditionalFormatting sqref="E30:M30 O30:Q30 S30:U30 W30:AB30">
    <cfRule type="top10" dxfId="463" priority="18" bottom="1" rank="3"/>
    <cfRule type="top10" dxfId="462" priority="53" bottom="1" rank="1"/>
    <cfRule type="top10" dxfId="461" priority="86" bottom="1" rank="2"/>
    <cfRule type="top10" dxfId="460" priority="122" bottom="1" rank="3"/>
  </conditionalFormatting>
  <conditionalFormatting sqref="E31:M31 O31:Q31 S31:U31 W31:AB31">
    <cfRule type="top10" dxfId="459" priority="17" bottom="1" rank="3"/>
    <cfRule type="top10" dxfId="458" priority="52" bottom="1" rank="1"/>
    <cfRule type="top10" dxfId="457" priority="85" bottom="1" rank="2"/>
    <cfRule type="top10" dxfId="456" priority="121" bottom="1" rank="3"/>
  </conditionalFormatting>
  <conditionalFormatting sqref="E32:M32 O32:Q32 S32:U32 W32:AB32">
    <cfRule type="top10" dxfId="455" priority="16" bottom="1" rank="3"/>
    <cfRule type="top10" dxfId="454" priority="51" bottom="1" rank="1"/>
    <cfRule type="top10" dxfId="453" priority="84" bottom="1" rank="2"/>
    <cfRule type="top10" dxfId="452" priority="120" bottom="1" rank="3"/>
  </conditionalFormatting>
  <conditionalFormatting sqref="E33:M33 O33:Q33 S33:U33 W33:AB33">
    <cfRule type="top10" dxfId="451" priority="15" bottom="1" rank="3"/>
    <cfRule type="top10" dxfId="450" priority="50" bottom="1" rank="1"/>
    <cfRule type="top10" dxfId="449" priority="83" bottom="1" rank="2"/>
    <cfRule type="top10" dxfId="448" priority="119" bottom="1" rank="3"/>
  </conditionalFormatting>
  <conditionalFormatting sqref="E34:M34 O34:Q34 S34:U34 W34:AB34">
    <cfRule type="top10" dxfId="447" priority="14" bottom="1" rank="3"/>
    <cfRule type="top10" dxfId="446" priority="49" bottom="1" rank="1"/>
    <cfRule type="top10" dxfId="445" priority="82" bottom="1" rank="2"/>
    <cfRule type="top10" dxfId="444" priority="118" bottom="1" rank="3"/>
  </conditionalFormatting>
  <conditionalFormatting sqref="E35:M35 O35:Q35 S35:U35 W35:AB35">
    <cfRule type="top10" dxfId="443" priority="13" bottom="1" rank="3"/>
    <cfRule type="top10" dxfId="442" priority="48" bottom="1" rank="1"/>
    <cfRule type="top10" dxfId="441" priority="81" bottom="1" rank="2"/>
    <cfRule type="top10" dxfId="440" priority="117" bottom="1" rank="3"/>
  </conditionalFormatting>
  <conditionalFormatting sqref="E36:M36 O36:Q36 S36:U36 W36:AB36">
    <cfRule type="top10" dxfId="439" priority="12" bottom="1" rank="3"/>
    <cfRule type="top10" dxfId="438" priority="47" bottom="1" rank="1"/>
    <cfRule type="top10" dxfId="437" priority="80" bottom="1" rank="2"/>
    <cfRule type="top10" dxfId="436" priority="116" bottom="1" rank="3"/>
  </conditionalFormatting>
  <conditionalFormatting sqref="E22:T22">
    <cfRule type="top10" dxfId="435" priority="92" bottom="1" rank="2"/>
  </conditionalFormatting>
  <conditionalFormatting sqref="E26:AB26 R27:R36">
    <cfRule type="top10" dxfId="434" priority="4435" bottom="1" rank="3"/>
    <cfRule type="top10" dxfId="433" priority="4436" bottom="1" rank="1"/>
    <cfRule type="top10" dxfId="432" priority="4437" bottom="1" rank="2"/>
    <cfRule type="top10" dxfId="431" priority="4438" bottom="1" rank="3"/>
  </conditionalFormatting>
  <conditionalFormatting sqref="E27:Q27 N28:N36 V28:V36 S27:AB27">
    <cfRule type="top10" dxfId="430" priority="4443" bottom="1" rank="3"/>
    <cfRule type="top10" dxfId="429" priority="4444" bottom="1" rank="1"/>
    <cfRule type="top10" dxfId="428" priority="4445" bottom="1" rank="2"/>
    <cfRule type="top10" dxfId="427" priority="4446" bottom="1" rank="3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48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6" ht="18.75">
      <c r="A1" s="3" t="str">
        <f>+'Mini 60cc Algemeen'!A1</f>
        <v>NXT GP DUTCH OPEN 2022</v>
      </c>
    </row>
    <row r="3" spans="1:36">
      <c r="A3" s="4" t="s">
        <v>182</v>
      </c>
    </row>
    <row r="5" spans="1:36" ht="15.75" thickBot="1"/>
    <row r="6" spans="1:36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6" ht="15.75" thickBot="1">
      <c r="A7" s="91"/>
      <c r="B7" s="91"/>
      <c r="C7" s="91"/>
      <c r="D7" s="91"/>
      <c r="E7" s="20" t="s">
        <v>14</v>
      </c>
      <c r="F7" s="21" t="s">
        <v>15</v>
      </c>
      <c r="G7" s="22" t="s">
        <v>16</v>
      </c>
      <c r="H7" s="23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6">
      <c r="A8" s="1"/>
      <c r="B8" s="1"/>
      <c r="C8" s="7"/>
      <c r="D8" s="1"/>
      <c r="H8" s="8"/>
      <c r="L8" s="8"/>
      <c r="P8" s="8"/>
      <c r="U8" s="6"/>
      <c r="Y8" s="6"/>
      <c r="AC8" s="6"/>
      <c r="AD8" s="6"/>
      <c r="AE8" s="7"/>
      <c r="AF8" s="8"/>
      <c r="AG8" s="8"/>
    </row>
    <row r="9" spans="1:36">
      <c r="A9" s="2">
        <v>1</v>
      </c>
      <c r="B9" s="2">
        <v>97</v>
      </c>
      <c r="C9" s="99" t="s">
        <v>158</v>
      </c>
      <c r="D9" s="31" t="s">
        <v>159</v>
      </c>
      <c r="E9" s="9">
        <v>32</v>
      </c>
      <c r="F9">
        <v>27</v>
      </c>
      <c r="G9">
        <v>28</v>
      </c>
      <c r="H9" s="10">
        <v>27</v>
      </c>
      <c r="I9" s="35">
        <v>36</v>
      </c>
      <c r="J9">
        <v>35</v>
      </c>
      <c r="K9" s="36">
        <v>36</v>
      </c>
      <c r="L9" s="10">
        <v>32</v>
      </c>
      <c r="M9" s="35">
        <f>32+1</f>
        <v>33</v>
      </c>
      <c r="N9">
        <v>23</v>
      </c>
      <c r="O9" s="36">
        <f>32+1</f>
        <v>33</v>
      </c>
      <c r="P9" s="10">
        <v>26</v>
      </c>
      <c r="Q9" s="9">
        <v>32</v>
      </c>
      <c r="R9">
        <v>32</v>
      </c>
      <c r="S9">
        <v>32</v>
      </c>
      <c r="T9" s="10">
        <v>32</v>
      </c>
      <c r="U9" s="14">
        <f>1+35+1</f>
        <v>37</v>
      </c>
      <c r="V9" s="36">
        <f>32+1</f>
        <v>33</v>
      </c>
      <c r="W9" s="36">
        <f>35+1</f>
        <v>36</v>
      </c>
      <c r="X9" s="10">
        <v>35</v>
      </c>
      <c r="Y9" s="14">
        <f>1+35+1</f>
        <v>37</v>
      </c>
      <c r="Z9">
        <v>32</v>
      </c>
      <c r="AA9" s="36">
        <f>35+1</f>
        <v>36</v>
      </c>
      <c r="AB9" s="37">
        <f>35+1</f>
        <v>36</v>
      </c>
      <c r="AC9" s="9">
        <f>SUM(E9:AB9)</f>
        <v>778</v>
      </c>
      <c r="AD9" s="43">
        <f>IF(ISERROR(SMALL($E9:$AB9,COUNTIF($E9:$AB9,-1)+COLUMN(AD9)-29)),"",SMALL($E9:$AB9,COUNTIF($E9:$AB9,-1)+COLUMN(AD9)-29))</f>
        <v>23</v>
      </c>
      <c r="AE9" s="44">
        <f>IF(ISERROR(SMALL($E9:$AB9,COUNTIF($E9:$AB9,-1)+COLUMN(AE9)-29)),"",SMALL($E9:$AB9,COUNTIF($E9:$AB9,-1)+COLUMN(AE9)-29))</f>
        <v>26</v>
      </c>
      <c r="AF9" s="79">
        <f>IF(ISERROR(SMALL($E9:$AB9,COUNTIF($E9:$AB9,-1)+COLUMN(AF9)-29)),"",SMALL($E9:$AB9,COUNTIF($E9:$AB9,-1)+COLUMN(AF9)-29))</f>
        <v>27</v>
      </c>
      <c r="AG9" s="78">
        <f>+AC9-AD9-AE9-AF9</f>
        <v>702</v>
      </c>
      <c r="AJ9">
        <f>SUM(Y9:AB9)</f>
        <v>141</v>
      </c>
    </row>
    <row r="10" spans="1:36">
      <c r="A10" s="2">
        <v>2</v>
      </c>
      <c r="B10" s="2">
        <v>12</v>
      </c>
      <c r="C10" s="10" t="s">
        <v>160</v>
      </c>
      <c r="D10" s="31" t="s">
        <v>159</v>
      </c>
      <c r="E10" s="9">
        <v>29</v>
      </c>
      <c r="F10">
        <v>30</v>
      </c>
      <c r="G10">
        <v>32</v>
      </c>
      <c r="H10" s="10">
        <v>32</v>
      </c>
      <c r="I10" s="9">
        <v>28</v>
      </c>
      <c r="J10">
        <v>30</v>
      </c>
      <c r="K10">
        <v>30</v>
      </c>
      <c r="L10" s="37">
        <v>31</v>
      </c>
      <c r="M10" s="9">
        <v>29</v>
      </c>
      <c r="N10">
        <v>28</v>
      </c>
      <c r="O10">
        <v>29</v>
      </c>
      <c r="P10" s="10">
        <v>24</v>
      </c>
      <c r="Q10" s="9">
        <v>28</v>
      </c>
      <c r="R10">
        <v>28</v>
      </c>
      <c r="S10">
        <v>29</v>
      </c>
      <c r="T10" s="10">
        <v>30</v>
      </c>
      <c r="U10" s="9">
        <v>29</v>
      </c>
      <c r="V10">
        <v>29</v>
      </c>
      <c r="W10">
        <v>30</v>
      </c>
      <c r="X10" s="10">
        <v>32</v>
      </c>
      <c r="Y10" s="9">
        <v>28</v>
      </c>
      <c r="Z10">
        <v>28</v>
      </c>
      <c r="AA10">
        <v>30</v>
      </c>
      <c r="AB10" s="10">
        <v>30</v>
      </c>
      <c r="AC10" s="9">
        <f>SUM(E10:AB10)</f>
        <v>703</v>
      </c>
      <c r="AD10" s="43">
        <f>IF(ISERROR(SMALL($E10:$AB10,COUNTIF($E10:$AB10,-1)+COLUMN(AD10)-29)),"",SMALL($E10:$AB10,COUNTIF($E10:$AB10,-1)+COLUMN(AD10)-29))</f>
        <v>24</v>
      </c>
      <c r="AE10" s="44">
        <f>IF(ISERROR(SMALL($E10:$AB10,COUNTIF($E10:$AB10,-1)+COLUMN(AE10)-29)),"",SMALL($E10:$AB10,COUNTIF($E10:$AB10,-1)+COLUMN(AE10)-29))</f>
        <v>28</v>
      </c>
      <c r="AF10" s="79">
        <f>IF(ISERROR(SMALL($E10:$AB10,COUNTIF($E10:$AB10,-1)+COLUMN(AF10)-29)),"",SMALL($E10:$AB10,COUNTIF($E10:$AB10,-1)+COLUMN(AF10)-29))</f>
        <v>28</v>
      </c>
      <c r="AG10" s="78">
        <f>+AC10-AD10-AE10-AF10</f>
        <v>623</v>
      </c>
      <c r="AJ10">
        <f t="shared" ref="AJ10:AJ19" si="0">SUM(Y10:AB10)</f>
        <v>116</v>
      </c>
    </row>
    <row r="11" spans="1:36">
      <c r="A11" s="2">
        <v>3</v>
      </c>
      <c r="B11" s="2">
        <v>7</v>
      </c>
      <c r="C11" s="10" t="s">
        <v>161</v>
      </c>
      <c r="D11" s="31" t="s">
        <v>159</v>
      </c>
      <c r="E11" s="9">
        <v>28</v>
      </c>
      <c r="F11">
        <v>28</v>
      </c>
      <c r="G11">
        <v>27</v>
      </c>
      <c r="H11" s="10">
        <v>29</v>
      </c>
      <c r="I11" s="9">
        <v>30</v>
      </c>
      <c r="J11">
        <v>28</v>
      </c>
      <c r="K11">
        <v>29</v>
      </c>
      <c r="L11" s="10">
        <v>29</v>
      </c>
      <c r="M11" s="9">
        <v>26</v>
      </c>
      <c r="N11">
        <v>26</v>
      </c>
      <c r="O11">
        <v>26</v>
      </c>
      <c r="P11" s="10">
        <v>27</v>
      </c>
      <c r="Q11" s="9">
        <v>25</v>
      </c>
      <c r="R11">
        <v>25</v>
      </c>
      <c r="S11">
        <v>25</v>
      </c>
      <c r="T11" s="10">
        <v>27</v>
      </c>
      <c r="U11" s="9">
        <v>28</v>
      </c>
      <c r="V11">
        <v>28</v>
      </c>
      <c r="W11">
        <v>28</v>
      </c>
      <c r="X11" s="10">
        <v>29</v>
      </c>
      <c r="Y11" s="9">
        <v>32</v>
      </c>
      <c r="Z11" s="36">
        <f>35+1</f>
        <v>36</v>
      </c>
      <c r="AA11">
        <v>32</v>
      </c>
      <c r="AB11" s="10">
        <v>32</v>
      </c>
      <c r="AC11" s="9">
        <f>SUM(E11:AB11)</f>
        <v>680</v>
      </c>
      <c r="AD11" s="43">
        <f>IF(ISERROR(SMALL($E11:$AB11,COUNTIF($E11:$AB11,-1)+COLUMN(AD11)-29)),"",SMALL($E11:$AB11,COUNTIF($E11:$AB11,-1)+COLUMN(AD11)-29))</f>
        <v>25</v>
      </c>
      <c r="AE11" s="44">
        <f>IF(ISERROR(SMALL($E11:$AB11,COUNTIF($E11:$AB11,-1)+COLUMN(AE11)-29)),"",SMALL($E11:$AB11,COUNTIF($E11:$AB11,-1)+COLUMN(AE11)-29))</f>
        <v>25</v>
      </c>
      <c r="AF11" s="79">
        <f>IF(ISERROR(SMALL($E11:$AB11,COUNTIF($E11:$AB11,-1)+COLUMN(AF11)-29)),"",SMALL($E11:$AB11,COUNTIF($E11:$AB11,-1)+COLUMN(AF11)-29))</f>
        <v>25</v>
      </c>
      <c r="AG11" s="78">
        <f>+AC11-AD11-AE11-AF11</f>
        <v>605</v>
      </c>
      <c r="AJ11">
        <f t="shared" si="0"/>
        <v>132</v>
      </c>
    </row>
    <row r="12" spans="1:36">
      <c r="A12" s="2">
        <v>4</v>
      </c>
      <c r="B12" s="2">
        <v>27</v>
      </c>
      <c r="C12" s="10" t="s">
        <v>166</v>
      </c>
      <c r="D12" s="31" t="s">
        <v>159</v>
      </c>
      <c r="E12" s="49">
        <v>30</v>
      </c>
      <c r="F12">
        <v>29</v>
      </c>
      <c r="G12">
        <v>29</v>
      </c>
      <c r="H12" s="10">
        <v>28</v>
      </c>
      <c r="I12" s="9">
        <v>32</v>
      </c>
      <c r="J12" s="36">
        <v>33</v>
      </c>
      <c r="K12">
        <v>32</v>
      </c>
      <c r="L12" s="10">
        <v>35</v>
      </c>
      <c r="M12" s="9">
        <v>28</v>
      </c>
      <c r="N12">
        <v>32</v>
      </c>
      <c r="O12">
        <v>24</v>
      </c>
      <c r="P12" s="10">
        <v>29</v>
      </c>
      <c r="Q12" s="9">
        <v>26</v>
      </c>
      <c r="R12" s="74" t="s">
        <v>19</v>
      </c>
      <c r="S12">
        <v>26</v>
      </c>
      <c r="T12" s="10">
        <v>28</v>
      </c>
      <c r="U12" s="9">
        <v>0</v>
      </c>
      <c r="V12">
        <v>0</v>
      </c>
      <c r="W12">
        <v>0</v>
      </c>
      <c r="X12" s="10">
        <v>0</v>
      </c>
      <c r="Y12" s="9">
        <v>0</v>
      </c>
      <c r="Z12">
        <v>0</v>
      </c>
      <c r="AA12">
        <v>0</v>
      </c>
      <c r="AB12" s="10">
        <v>0</v>
      </c>
      <c r="AC12" s="9">
        <f>SUM(E12:AB12)</f>
        <v>441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441</v>
      </c>
      <c r="AJ12">
        <f t="shared" si="0"/>
        <v>0</v>
      </c>
    </row>
    <row r="13" spans="1:36">
      <c r="A13" s="2">
        <v>5</v>
      </c>
      <c r="B13" s="2">
        <v>46</v>
      </c>
      <c r="C13" s="10" t="s">
        <v>167</v>
      </c>
      <c r="D13" s="31" t="s">
        <v>159</v>
      </c>
      <c r="E13" s="9">
        <v>0</v>
      </c>
      <c r="F13">
        <v>0</v>
      </c>
      <c r="G13">
        <v>0</v>
      </c>
      <c r="H13" s="10">
        <v>0</v>
      </c>
      <c r="I13" s="9">
        <v>0</v>
      </c>
      <c r="J13">
        <v>0</v>
      </c>
      <c r="K13">
        <v>0</v>
      </c>
      <c r="L13" s="10">
        <v>0</v>
      </c>
      <c r="M13" s="9">
        <v>25</v>
      </c>
      <c r="N13">
        <v>24</v>
      </c>
      <c r="O13">
        <v>23</v>
      </c>
      <c r="P13" s="10">
        <v>25</v>
      </c>
      <c r="Q13" s="9">
        <v>24</v>
      </c>
      <c r="R13">
        <v>27</v>
      </c>
      <c r="S13">
        <v>24</v>
      </c>
      <c r="T13" s="10">
        <v>25</v>
      </c>
      <c r="U13" s="9">
        <v>30</v>
      </c>
      <c r="V13">
        <v>30</v>
      </c>
      <c r="W13">
        <v>29</v>
      </c>
      <c r="X13" s="37">
        <f>30+1</f>
        <v>31</v>
      </c>
      <c r="Y13" s="9">
        <v>29</v>
      </c>
      <c r="Z13">
        <v>29</v>
      </c>
      <c r="AA13">
        <v>29</v>
      </c>
      <c r="AB13" s="10">
        <v>29</v>
      </c>
      <c r="AC13" s="9">
        <f>SUM(E13:AB13)</f>
        <v>433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0</v>
      </c>
      <c r="AG13" s="78">
        <f>+AC13-AD13-AE13-AF13</f>
        <v>433</v>
      </c>
      <c r="AJ13">
        <f t="shared" si="0"/>
        <v>116</v>
      </c>
    </row>
    <row r="14" spans="1:36">
      <c r="A14" s="2">
        <v>6</v>
      </c>
      <c r="B14" s="2">
        <v>36</v>
      </c>
      <c r="C14" t="s">
        <v>165</v>
      </c>
      <c r="D14" s="56" t="s">
        <v>159</v>
      </c>
      <c r="E14" s="15">
        <v>29</v>
      </c>
      <c r="F14" s="36">
        <v>36</v>
      </c>
      <c r="G14" s="36">
        <v>36</v>
      </c>
      <c r="H14" s="36">
        <v>36</v>
      </c>
      <c r="I14" s="53">
        <v>0</v>
      </c>
      <c r="J14">
        <v>0</v>
      </c>
      <c r="K14">
        <v>0</v>
      </c>
      <c r="L14" s="55">
        <v>0</v>
      </c>
      <c r="M14" s="33">
        <f>1+35</f>
        <v>36</v>
      </c>
      <c r="N14" s="36">
        <f>35+1</f>
        <v>36</v>
      </c>
      <c r="O14">
        <v>35</v>
      </c>
      <c r="P14" s="36">
        <f>35+1</f>
        <v>36</v>
      </c>
      <c r="Q14" s="85">
        <f>1+35+1</f>
        <v>37</v>
      </c>
      <c r="R14" s="36">
        <f>35+1</f>
        <v>36</v>
      </c>
      <c r="S14">
        <v>35</v>
      </c>
      <c r="T14" s="36">
        <f>35+1</f>
        <v>36</v>
      </c>
      <c r="U14" s="53">
        <v>0</v>
      </c>
      <c r="V14">
        <v>0</v>
      </c>
      <c r="W14">
        <v>0</v>
      </c>
      <c r="X14">
        <v>0</v>
      </c>
      <c r="Y14" s="53">
        <v>0</v>
      </c>
      <c r="Z14">
        <v>0</v>
      </c>
      <c r="AA14">
        <v>0</v>
      </c>
      <c r="AB14" s="55">
        <v>0</v>
      </c>
      <c r="AC14" s="9">
        <f>SUM(E14:AB14)</f>
        <v>424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424</v>
      </c>
      <c r="AJ14">
        <f t="shared" si="0"/>
        <v>0</v>
      </c>
    </row>
    <row r="15" spans="1:36">
      <c r="A15" s="2">
        <v>7</v>
      </c>
      <c r="B15" s="2">
        <v>22</v>
      </c>
      <c r="C15" s="10" t="s">
        <v>162</v>
      </c>
      <c r="D15" s="31" t="s">
        <v>159</v>
      </c>
      <c r="E15" s="9">
        <v>0</v>
      </c>
      <c r="F15">
        <v>0</v>
      </c>
      <c r="G15">
        <v>0</v>
      </c>
      <c r="H15" s="10">
        <v>0</v>
      </c>
      <c r="I15" s="9">
        <v>0</v>
      </c>
      <c r="J15">
        <v>0</v>
      </c>
      <c r="K15">
        <v>0</v>
      </c>
      <c r="L15" s="10">
        <v>0</v>
      </c>
      <c r="M15" s="9">
        <v>0</v>
      </c>
      <c r="N15">
        <v>0</v>
      </c>
      <c r="O15">
        <v>0</v>
      </c>
      <c r="P15" s="10">
        <v>0</v>
      </c>
      <c r="Q15" s="9">
        <v>27</v>
      </c>
      <c r="R15">
        <v>26</v>
      </c>
      <c r="S15">
        <v>28</v>
      </c>
      <c r="T15" s="10">
        <v>29</v>
      </c>
      <c r="U15" s="9">
        <v>32</v>
      </c>
      <c r="V15">
        <v>35</v>
      </c>
      <c r="W15">
        <v>32</v>
      </c>
      <c r="X15" s="10">
        <v>28</v>
      </c>
      <c r="Y15" s="9">
        <v>30</v>
      </c>
      <c r="Z15">
        <v>30</v>
      </c>
      <c r="AA15">
        <v>28</v>
      </c>
      <c r="AB15" s="10">
        <v>28</v>
      </c>
      <c r="AC15" s="9">
        <f>SUM(E15:AB15)</f>
        <v>353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353</v>
      </c>
      <c r="AJ15">
        <f t="shared" si="0"/>
        <v>116</v>
      </c>
    </row>
    <row r="16" spans="1:36">
      <c r="A16" s="2">
        <v>8</v>
      </c>
      <c r="B16" s="2">
        <v>33</v>
      </c>
      <c r="C16" s="10" t="s">
        <v>169</v>
      </c>
      <c r="D16" s="31" t="s">
        <v>159</v>
      </c>
      <c r="E16" s="9">
        <v>35</v>
      </c>
      <c r="F16">
        <v>32</v>
      </c>
      <c r="G16">
        <v>30</v>
      </c>
      <c r="H16" s="10">
        <v>30</v>
      </c>
      <c r="I16" s="9">
        <v>0</v>
      </c>
      <c r="J16">
        <v>0</v>
      </c>
      <c r="K16">
        <v>0</v>
      </c>
      <c r="L16" s="10">
        <v>0</v>
      </c>
      <c r="M16" s="9">
        <v>23</v>
      </c>
      <c r="N16">
        <v>29</v>
      </c>
      <c r="O16">
        <v>28</v>
      </c>
      <c r="P16" s="10">
        <v>28</v>
      </c>
      <c r="Q16" s="9">
        <v>29</v>
      </c>
      <c r="R16">
        <v>29</v>
      </c>
      <c r="S16">
        <v>27</v>
      </c>
      <c r="T16" s="10">
        <v>26</v>
      </c>
      <c r="U16" s="9">
        <v>0</v>
      </c>
      <c r="V16">
        <v>0</v>
      </c>
      <c r="W16">
        <v>0</v>
      </c>
      <c r="X16" s="10">
        <v>0</v>
      </c>
      <c r="Y16" s="9">
        <v>0</v>
      </c>
      <c r="Z16">
        <v>0</v>
      </c>
      <c r="AA16">
        <v>0</v>
      </c>
      <c r="AB16" s="10">
        <v>0</v>
      </c>
      <c r="AC16" s="9">
        <f>SUM(E16:AB16)</f>
        <v>346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346</v>
      </c>
      <c r="AJ16">
        <f t="shared" si="0"/>
        <v>0</v>
      </c>
    </row>
    <row r="17" spans="1:36">
      <c r="A17" s="2">
        <v>9</v>
      </c>
      <c r="B17" s="2">
        <v>2</v>
      </c>
      <c r="C17" s="55" t="s">
        <v>170</v>
      </c>
      <c r="D17" s="56" t="s">
        <v>159</v>
      </c>
      <c r="E17">
        <v>0</v>
      </c>
      <c r="F17">
        <v>0</v>
      </c>
      <c r="G17">
        <v>0</v>
      </c>
      <c r="H17">
        <v>0</v>
      </c>
      <c r="I17" s="84">
        <v>30</v>
      </c>
      <c r="J17">
        <v>29</v>
      </c>
      <c r="K17">
        <v>28</v>
      </c>
      <c r="L17">
        <v>28</v>
      </c>
      <c r="M17" s="53">
        <v>27</v>
      </c>
      <c r="N17">
        <v>30</v>
      </c>
      <c r="O17">
        <v>27</v>
      </c>
      <c r="P17">
        <v>30</v>
      </c>
      <c r="Q17" s="53">
        <v>30</v>
      </c>
      <c r="R17">
        <v>30</v>
      </c>
      <c r="S17" s="36">
        <f>30+1</f>
        <v>31</v>
      </c>
      <c r="T17" s="55">
        <v>24</v>
      </c>
      <c r="U17">
        <v>0</v>
      </c>
      <c r="V17">
        <v>0</v>
      </c>
      <c r="W17">
        <v>0</v>
      </c>
      <c r="X17">
        <v>0</v>
      </c>
      <c r="Y17" s="53">
        <v>0</v>
      </c>
      <c r="Z17">
        <v>0</v>
      </c>
      <c r="AA17">
        <v>0</v>
      </c>
      <c r="AB17">
        <v>0</v>
      </c>
      <c r="AC17" s="9">
        <f>SUM(E17:AB17)</f>
        <v>344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344</v>
      </c>
      <c r="AJ17">
        <f t="shared" si="0"/>
        <v>0</v>
      </c>
    </row>
    <row r="18" spans="1:36">
      <c r="A18" s="2">
        <v>10</v>
      </c>
      <c r="B18" s="2">
        <v>26</v>
      </c>
      <c r="C18" t="s">
        <v>175</v>
      </c>
      <c r="D18" s="60" t="s">
        <v>159</v>
      </c>
      <c r="E18" s="9">
        <v>0</v>
      </c>
      <c r="F18">
        <v>0</v>
      </c>
      <c r="G18">
        <v>0</v>
      </c>
      <c r="H18" s="10">
        <v>0</v>
      </c>
      <c r="I18">
        <v>0</v>
      </c>
      <c r="J18">
        <v>0</v>
      </c>
      <c r="K18">
        <v>0</v>
      </c>
      <c r="L18" s="10">
        <v>0</v>
      </c>
      <c r="M18">
        <v>30</v>
      </c>
      <c r="N18">
        <v>27</v>
      </c>
      <c r="O18">
        <v>30</v>
      </c>
      <c r="P18" s="10">
        <v>32</v>
      </c>
      <c r="Q18">
        <v>0</v>
      </c>
      <c r="R18">
        <v>0</v>
      </c>
      <c r="S18">
        <v>0</v>
      </c>
      <c r="T18">
        <v>0</v>
      </c>
      <c r="U18" s="9">
        <v>0</v>
      </c>
      <c r="V18">
        <v>0</v>
      </c>
      <c r="W18">
        <v>0</v>
      </c>
      <c r="X18" s="10">
        <v>0</v>
      </c>
      <c r="Y18">
        <v>0</v>
      </c>
      <c r="Z18">
        <v>0</v>
      </c>
      <c r="AA18">
        <v>0</v>
      </c>
      <c r="AB18" s="10">
        <v>0</v>
      </c>
      <c r="AC18" s="9">
        <f>SUM(E18:AB18)</f>
        <v>119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119</v>
      </c>
      <c r="AJ18">
        <f t="shared" si="0"/>
        <v>0</v>
      </c>
    </row>
    <row r="19" spans="1:36">
      <c r="A19" s="2">
        <v>11</v>
      </c>
      <c r="B19" s="2">
        <v>126</v>
      </c>
      <c r="C19" t="s">
        <v>179</v>
      </c>
      <c r="D19" s="60" t="s">
        <v>159</v>
      </c>
      <c r="E19" s="9">
        <v>0</v>
      </c>
      <c r="F19">
        <v>0</v>
      </c>
      <c r="G19">
        <v>0</v>
      </c>
      <c r="H19" s="10">
        <v>0</v>
      </c>
      <c r="I19">
        <v>0</v>
      </c>
      <c r="J19">
        <v>0</v>
      </c>
      <c r="K19">
        <v>0</v>
      </c>
      <c r="L19">
        <v>0</v>
      </c>
      <c r="M19" s="9">
        <v>24</v>
      </c>
      <c r="N19">
        <v>25</v>
      </c>
      <c r="O19">
        <v>25</v>
      </c>
      <c r="P19">
        <v>23</v>
      </c>
      <c r="Q19" s="9">
        <v>0</v>
      </c>
      <c r="R19">
        <v>0</v>
      </c>
      <c r="S19">
        <v>0</v>
      </c>
      <c r="T19">
        <v>0</v>
      </c>
      <c r="U19" s="9">
        <v>0</v>
      </c>
      <c r="V19">
        <v>0</v>
      </c>
      <c r="W19">
        <v>0</v>
      </c>
      <c r="X19">
        <v>0</v>
      </c>
      <c r="Y19" s="9">
        <v>0</v>
      </c>
      <c r="Z19">
        <v>0</v>
      </c>
      <c r="AA19">
        <v>0</v>
      </c>
      <c r="AB19" s="10">
        <v>0</v>
      </c>
      <c r="AC19" s="9">
        <f>SUM(E19:AB19)</f>
        <v>97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97</v>
      </c>
      <c r="AJ19">
        <f t="shared" si="0"/>
        <v>0</v>
      </c>
    </row>
    <row r="20" spans="1:36">
      <c r="A20" s="2">
        <v>12</v>
      </c>
      <c r="B20" s="2"/>
      <c r="D20" s="9"/>
      <c r="E20" s="9"/>
      <c r="I20" s="9"/>
      <c r="M20" s="9"/>
      <c r="Q20" s="9"/>
      <c r="T20" s="10"/>
      <c r="Y20" s="9"/>
      <c r="AB20" s="10"/>
      <c r="AD20" s="43"/>
      <c r="AE20" s="44"/>
      <c r="AF20" s="79"/>
      <c r="AG20" s="78"/>
    </row>
    <row r="21" spans="1:36">
      <c r="A21" s="2">
        <v>13</v>
      </c>
      <c r="B21" s="2"/>
      <c r="C21" s="10"/>
      <c r="D21" s="31"/>
      <c r="E21" s="9"/>
      <c r="H21" s="10"/>
      <c r="I21" s="9"/>
      <c r="L21" s="10"/>
      <c r="M21" s="9"/>
      <c r="P21" s="10"/>
      <c r="Q21" s="9"/>
      <c r="T21" s="10"/>
      <c r="U21" s="9"/>
      <c r="X21" s="10"/>
      <c r="Y21" s="9"/>
      <c r="AB21" s="10"/>
      <c r="AC21" s="9"/>
      <c r="AD21" s="43"/>
      <c r="AE21" s="44"/>
      <c r="AF21" s="79"/>
      <c r="AG21" s="78"/>
    </row>
    <row r="22" spans="1:36">
      <c r="A22" s="2">
        <v>14</v>
      </c>
      <c r="B22" s="69"/>
      <c r="D22" s="54"/>
      <c r="I22" s="53"/>
      <c r="L22" s="55"/>
      <c r="Q22" s="53"/>
      <c r="T22" s="55"/>
      <c r="X22" s="55"/>
      <c r="AC22" s="53"/>
      <c r="AD22" s="43"/>
      <c r="AE22" s="44"/>
      <c r="AF22" s="79"/>
      <c r="AG22" s="78"/>
    </row>
    <row r="23" spans="1:36">
      <c r="A23" s="2">
        <v>15</v>
      </c>
      <c r="B23" s="69"/>
      <c r="D23" s="53"/>
      <c r="E23" s="53"/>
      <c r="I23" s="53"/>
      <c r="L23" s="55"/>
      <c r="Q23" s="53"/>
      <c r="U23" s="53"/>
      <c r="X23" s="55"/>
      <c r="AC23" s="83"/>
      <c r="AD23" s="43"/>
      <c r="AE23" s="44"/>
      <c r="AF23" s="79"/>
      <c r="AG23" s="78"/>
    </row>
    <row r="24" spans="1:36">
      <c r="A24" s="2">
        <v>16</v>
      </c>
      <c r="B24" s="2"/>
      <c r="C24" s="10"/>
      <c r="D24" s="31"/>
      <c r="E24" s="9"/>
      <c r="H24" s="10"/>
      <c r="I24" s="9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6">
      <c r="A25" s="2">
        <v>17</v>
      </c>
      <c r="B25" s="2"/>
      <c r="C25" s="10"/>
      <c r="D25" s="31"/>
      <c r="E25" s="9"/>
      <c r="H25" s="10"/>
      <c r="I25" s="9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6">
      <c r="A26" s="2">
        <v>18</v>
      </c>
      <c r="B26" s="2"/>
      <c r="C26" s="10"/>
      <c r="D26" s="31"/>
      <c r="E26" s="9"/>
      <c r="H26" s="10"/>
      <c r="I26" s="9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6">
      <c r="A27" s="2">
        <v>19</v>
      </c>
      <c r="B27" s="2"/>
      <c r="C27" s="10"/>
      <c r="D27" s="31"/>
      <c r="E27" s="9"/>
      <c r="H27" s="10"/>
      <c r="I27" s="9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6">
      <c r="A28" s="2">
        <v>20</v>
      </c>
      <c r="B28" s="2"/>
      <c r="C28" s="10"/>
      <c r="D28" s="31"/>
      <c r="E28" s="9"/>
      <c r="H28" s="10"/>
      <c r="I28" s="9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6">
      <c r="A29" s="2">
        <v>21</v>
      </c>
      <c r="B29" s="2"/>
      <c r="C29" s="10"/>
      <c r="D29" s="31"/>
      <c r="E29" s="9"/>
      <c r="H29" s="10"/>
      <c r="I29" s="9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6">
      <c r="A30" s="2">
        <v>22</v>
      </c>
      <c r="B30" s="2"/>
      <c r="C30" s="10"/>
      <c r="D30" s="31"/>
      <c r="E30" s="9"/>
      <c r="H30" s="10"/>
      <c r="I30" s="9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6">
      <c r="A31" s="2">
        <v>23</v>
      </c>
      <c r="B31" s="2"/>
      <c r="C31" s="10"/>
      <c r="D31" s="31"/>
      <c r="E31" s="9"/>
      <c r="H31" s="10"/>
      <c r="I31" s="9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6">
      <c r="A32" s="2">
        <v>24</v>
      </c>
      <c r="B32" s="2"/>
      <c r="C32" s="10"/>
      <c r="D32" s="31"/>
      <c r="E32" s="9"/>
      <c r="H32" s="10"/>
      <c r="I32" s="9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2">
        <v>25</v>
      </c>
      <c r="B33" s="2"/>
      <c r="C33" s="10"/>
      <c r="D33" s="31"/>
      <c r="E33" s="9"/>
      <c r="H33" s="10"/>
      <c r="I33" s="9"/>
      <c r="L33" s="10"/>
      <c r="M33" s="9"/>
      <c r="P33" s="10"/>
      <c r="Q33" s="9"/>
      <c r="T33" s="10"/>
      <c r="U33" s="9"/>
      <c r="X33" s="10"/>
      <c r="Y33" s="9"/>
      <c r="AB33" s="10"/>
      <c r="AC33" s="9"/>
      <c r="AD33" s="43"/>
      <c r="AE33" s="44"/>
      <c r="AF33" s="79"/>
      <c r="AG33" s="78"/>
    </row>
    <row r="34" spans="1:33">
      <c r="A34" s="2">
        <v>26</v>
      </c>
      <c r="B34" s="2"/>
      <c r="C34" s="10"/>
      <c r="D34" s="31"/>
      <c r="E34" s="9"/>
      <c r="H34" s="10"/>
      <c r="I34" s="9"/>
      <c r="L34" s="10"/>
      <c r="M34" s="9"/>
      <c r="P34" s="10"/>
      <c r="Q34" s="9"/>
      <c r="T34" s="10"/>
      <c r="U34" s="9"/>
      <c r="X34" s="10"/>
      <c r="Y34" s="9"/>
      <c r="AB34" s="10"/>
      <c r="AC34" s="9"/>
      <c r="AD34" s="43"/>
      <c r="AE34" s="44"/>
      <c r="AF34" s="79"/>
      <c r="AG34" s="78"/>
    </row>
    <row r="35" spans="1:33">
      <c r="A35" s="2">
        <v>27</v>
      </c>
      <c r="B35" s="2"/>
      <c r="C35" s="10"/>
      <c r="D35" s="2"/>
      <c r="H35" s="10"/>
      <c r="L35" s="10"/>
      <c r="P35" s="10"/>
      <c r="T35" s="10"/>
      <c r="X35" s="10"/>
      <c r="AB35" s="10"/>
      <c r="AC35" s="9"/>
      <c r="AD35" s="9"/>
      <c r="AF35" s="10"/>
      <c r="AG35" s="10"/>
    </row>
    <row r="36" spans="1:33">
      <c r="A36" s="2">
        <v>28</v>
      </c>
      <c r="B36" s="2"/>
      <c r="C36" s="10"/>
      <c r="D36" s="2"/>
      <c r="H36" s="10"/>
      <c r="L36" s="10"/>
      <c r="P36" s="10"/>
      <c r="T36" s="10"/>
      <c r="X36" s="10"/>
      <c r="AB36" s="10"/>
      <c r="AC36" s="9"/>
      <c r="AD36" s="9"/>
      <c r="AF36" s="10"/>
      <c r="AG36" s="10"/>
    </row>
    <row r="37" spans="1:33" ht="15.75" thickBot="1">
      <c r="A37" s="5"/>
      <c r="B37" s="5"/>
      <c r="C37" s="13"/>
      <c r="D37" s="32"/>
      <c r="E37" s="11"/>
      <c r="F37" s="12"/>
      <c r="G37" s="12"/>
      <c r="H37" s="13"/>
      <c r="I37" s="11"/>
      <c r="J37" s="12"/>
      <c r="K37" s="12"/>
      <c r="L37" s="13"/>
      <c r="M37" s="11"/>
      <c r="N37" s="12"/>
      <c r="O37" s="12"/>
      <c r="P37" s="13"/>
      <c r="Q37" s="11"/>
      <c r="R37" s="12"/>
      <c r="S37" s="12"/>
      <c r="T37" s="13"/>
      <c r="U37" s="11"/>
      <c r="V37" s="12"/>
      <c r="W37" s="12"/>
      <c r="X37" s="13"/>
      <c r="Y37" s="11"/>
      <c r="Z37" s="12"/>
      <c r="AA37" s="12"/>
      <c r="AB37" s="13"/>
      <c r="AC37" s="11"/>
      <c r="AD37" s="25"/>
      <c r="AE37" s="26"/>
      <c r="AF37" s="27"/>
      <c r="AG37" s="13"/>
    </row>
    <row r="38" spans="1:33">
      <c r="D38" s="42"/>
      <c r="E38">
        <f>SUM(E9:E37)</f>
        <v>183</v>
      </c>
      <c r="F38">
        <f t="shared" ref="F38:AB38" si="1">SUM(F9:F37)</f>
        <v>182</v>
      </c>
      <c r="G38">
        <f t="shared" si="1"/>
        <v>182</v>
      </c>
      <c r="H38">
        <f t="shared" si="1"/>
        <v>182</v>
      </c>
      <c r="I38">
        <f t="shared" si="1"/>
        <v>156</v>
      </c>
      <c r="J38">
        <f t="shared" si="1"/>
        <v>155</v>
      </c>
      <c r="K38">
        <f t="shared" si="1"/>
        <v>155</v>
      </c>
      <c r="L38">
        <f t="shared" si="1"/>
        <v>155</v>
      </c>
      <c r="M38">
        <f t="shared" si="1"/>
        <v>281</v>
      </c>
      <c r="N38">
        <f t="shared" si="1"/>
        <v>280</v>
      </c>
      <c r="O38">
        <f t="shared" si="1"/>
        <v>280</v>
      </c>
      <c r="P38">
        <f t="shared" si="1"/>
        <v>280</v>
      </c>
      <c r="Q38">
        <f t="shared" si="1"/>
        <v>258</v>
      </c>
      <c r="R38">
        <f t="shared" si="1"/>
        <v>233</v>
      </c>
      <c r="S38">
        <f t="shared" si="1"/>
        <v>257</v>
      </c>
      <c r="T38">
        <f t="shared" si="1"/>
        <v>257</v>
      </c>
      <c r="U38">
        <f t="shared" si="1"/>
        <v>156</v>
      </c>
      <c r="V38">
        <f t="shared" si="1"/>
        <v>155</v>
      </c>
      <c r="W38">
        <f t="shared" si="1"/>
        <v>155</v>
      </c>
      <c r="X38">
        <f t="shared" si="1"/>
        <v>155</v>
      </c>
      <c r="Y38">
        <f t="shared" si="1"/>
        <v>156</v>
      </c>
      <c r="Z38">
        <f t="shared" si="1"/>
        <v>155</v>
      </c>
      <c r="AA38">
        <f t="shared" si="1"/>
        <v>155</v>
      </c>
      <c r="AB38">
        <f t="shared" si="1"/>
        <v>155</v>
      </c>
      <c r="AD38" s="24"/>
      <c r="AE38" s="24"/>
      <c r="AF38" s="24"/>
    </row>
    <row r="40" spans="1:33">
      <c r="A40" s="41"/>
      <c r="B40" t="s">
        <v>40</v>
      </c>
    </row>
    <row r="41" spans="1:33">
      <c r="A41" s="15"/>
      <c r="B41" t="s">
        <v>41</v>
      </c>
    </row>
    <row r="42" spans="1:33">
      <c r="A42" s="33"/>
      <c r="B42" t="s">
        <v>42</v>
      </c>
    </row>
    <row r="43" spans="1:33">
      <c r="A43" s="36"/>
      <c r="B43" t="s">
        <v>43</v>
      </c>
    </row>
    <row r="45" spans="1:33">
      <c r="A45" s="38" t="s">
        <v>19</v>
      </c>
      <c r="B45" t="s">
        <v>44</v>
      </c>
    </row>
    <row r="46" spans="1:33" ht="15.75" thickBot="1"/>
    <row r="47" spans="1:33">
      <c r="A47" s="28" t="s">
        <v>45</v>
      </c>
    </row>
    <row r="48" spans="1:33" ht="15.75" thickBot="1">
      <c r="A48" s="29" t="s">
        <v>46</v>
      </c>
      <c r="B48" t="s">
        <v>47</v>
      </c>
    </row>
  </sheetData>
  <sortState xmlns:xlrd2="http://schemas.microsoft.com/office/spreadsheetml/2017/richdata2" ref="B9:AG19">
    <sortCondition descending="1" ref="AG9:AG19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10:AB10">
    <cfRule type="top10" dxfId="426" priority="29" bottom="1" rank="3"/>
    <cfRule type="top10" dxfId="425" priority="48" bottom="1" rank="1"/>
    <cfRule type="top10" dxfId="424" priority="49" bottom="1" rank="1"/>
    <cfRule type="top10" dxfId="423" priority="69" bottom="1" rank="2"/>
    <cfRule type="top10" dxfId="422" priority="72" bottom="1" rank="2"/>
    <cfRule type="top10" dxfId="421" priority="91" bottom="1" rank="3"/>
  </conditionalFormatting>
  <conditionalFormatting sqref="E11:AB11">
    <cfRule type="top10" dxfId="420" priority="28" bottom="1" rank="3"/>
    <cfRule type="top10" dxfId="419" priority="47" bottom="1" rank="1"/>
    <cfRule type="top10" dxfId="418" priority="71" bottom="1" rank="2"/>
    <cfRule type="top10" dxfId="417" priority="90" bottom="1" rank="3"/>
  </conditionalFormatting>
  <conditionalFormatting sqref="E12:AB12">
    <cfRule type="top10" dxfId="416" priority="27" bottom="1" rank="3"/>
    <cfRule type="top10" dxfId="415" priority="46" bottom="1" rank="1"/>
    <cfRule type="top10" dxfId="414" priority="70" bottom="1" rank="2"/>
    <cfRule type="top10" dxfId="413" priority="89" bottom="1" rank="3"/>
  </conditionalFormatting>
  <conditionalFormatting sqref="E9:AB9">
    <cfRule type="top10" dxfId="412" priority="26" bottom="1" rank="3"/>
    <cfRule type="top10" dxfId="411" priority="45" bottom="1" rank="1"/>
    <cfRule type="top10" dxfId="410" priority="68" bottom="1" rank="2"/>
    <cfRule type="top10" dxfId="409" priority="88" bottom="1" rank="3"/>
  </conditionalFormatting>
  <conditionalFormatting sqref="E13:AB13">
    <cfRule type="top10" dxfId="408" priority="23" bottom="1" rank="3"/>
    <cfRule type="top10" dxfId="407" priority="42" bottom="1" rank="1"/>
    <cfRule type="top10" dxfId="406" priority="62" bottom="1" rank="2"/>
    <cfRule type="top10" dxfId="405" priority="85" bottom="1" rank="3"/>
  </conditionalFormatting>
  <conditionalFormatting sqref="E26:AB26">
    <cfRule type="top10" dxfId="404" priority="22" bottom="1" rank="3"/>
    <cfRule type="top10" dxfId="403" priority="41" bottom="1" rank="1"/>
    <cfRule type="top10" dxfId="402" priority="61" bottom="1" rank="2"/>
    <cfRule type="top10" dxfId="401" priority="84" bottom="1" rank="3"/>
  </conditionalFormatting>
  <conditionalFormatting sqref="E15:AB15">
    <cfRule type="top10" dxfId="400" priority="20" bottom="1" rank="3"/>
    <cfRule type="top10" dxfId="399" priority="39" bottom="1" rank="1"/>
    <cfRule type="top10" dxfId="398" priority="59" bottom="1" rank="2"/>
    <cfRule type="top10" dxfId="397" priority="82" bottom="1" rank="3"/>
  </conditionalFormatting>
  <conditionalFormatting sqref="E21:AB21">
    <cfRule type="top10" dxfId="396" priority="19" bottom="1" rank="3"/>
    <cfRule type="top10" dxfId="395" priority="38" bottom="1" rank="1"/>
    <cfRule type="top10" dxfId="394" priority="58" bottom="1" rank="2"/>
    <cfRule type="top10" dxfId="393" priority="81" bottom="1" rank="3"/>
  </conditionalFormatting>
  <conditionalFormatting sqref="E24:AB24">
    <cfRule type="top10" dxfId="392" priority="18" bottom="1" rank="3"/>
    <cfRule type="top10" dxfId="391" priority="37" bottom="1" rank="1"/>
    <cfRule type="top10" dxfId="390" priority="57" bottom="1" rank="2"/>
    <cfRule type="top10" dxfId="389" priority="80" bottom="1" rank="3"/>
  </conditionalFormatting>
  <conditionalFormatting sqref="E29:M29 O29:Q29 S29:T29 Y29:AB29">
    <cfRule type="top10" dxfId="388" priority="17" bottom="1" rank="3"/>
    <cfRule type="top10" dxfId="387" priority="36" bottom="1" rank="1"/>
    <cfRule type="top10" dxfId="386" priority="56" bottom="1" rank="2"/>
    <cfRule type="top10" dxfId="385" priority="79" bottom="1" rank="3"/>
  </conditionalFormatting>
  <conditionalFormatting sqref="E28:M28 O28:Q28 S28:U28 W28:AB28">
    <cfRule type="top10" dxfId="384" priority="16" bottom="1" rank="3"/>
    <cfRule type="top10" dxfId="383" priority="35" bottom="1" rank="1"/>
    <cfRule type="top10" dxfId="382" priority="55" bottom="1" rank="2"/>
    <cfRule type="top10" dxfId="381" priority="78" bottom="1" rank="3"/>
  </conditionalFormatting>
  <conditionalFormatting sqref="E33:M33 O33:Q33 S33:T33 Y33:AB33">
    <cfRule type="top10" dxfId="380" priority="15" bottom="1" rank="3"/>
    <cfRule type="top10" dxfId="379" priority="34" bottom="1" rank="1"/>
    <cfRule type="top10" dxfId="378" priority="54" bottom="1" rank="2"/>
    <cfRule type="top10" dxfId="377" priority="77" bottom="1" rank="3"/>
  </conditionalFormatting>
  <conditionalFormatting sqref="E30:M30 O30:Q30 S30:U30 W30:AB30">
    <cfRule type="top10" dxfId="376" priority="14" bottom="1" rank="3"/>
    <cfRule type="top10" dxfId="375" priority="33" bottom="1" rank="1"/>
    <cfRule type="top10" dxfId="374" priority="53" bottom="1" rank="2"/>
    <cfRule type="top10" dxfId="373" priority="76" bottom="1" rank="3"/>
  </conditionalFormatting>
  <conditionalFormatting sqref="E31:M31 O31:Q31 S31:T31 Y31:AB31">
    <cfRule type="top10" dxfId="372" priority="13" bottom="1" rank="3"/>
    <cfRule type="top10" dxfId="371" priority="32" bottom="1" rank="1"/>
    <cfRule type="top10" dxfId="370" priority="52" bottom="1" rank="2"/>
    <cfRule type="top10" dxfId="369" priority="75" bottom="1" rank="3"/>
  </conditionalFormatting>
  <conditionalFormatting sqref="E32:M32 O32:Q32 S32:U32 W32:AB32">
    <cfRule type="top10" dxfId="368" priority="12" bottom="1" rank="3"/>
    <cfRule type="top10" dxfId="367" priority="31" bottom="1" rank="1"/>
    <cfRule type="top10" dxfId="366" priority="51" bottom="1" rank="2"/>
    <cfRule type="top10" dxfId="365" priority="74" bottom="1" rank="3"/>
  </conditionalFormatting>
  <conditionalFormatting sqref="E34:M34 O34:Q34 S34:U34 W34:AB34">
    <cfRule type="top10" dxfId="364" priority="11" bottom="1" rank="3"/>
    <cfRule type="top10" dxfId="363" priority="30" bottom="1" rank="1"/>
    <cfRule type="top10" dxfId="362" priority="50" bottom="1" rank="2"/>
    <cfRule type="top10" dxfId="361" priority="73" bottom="1" rank="3"/>
  </conditionalFormatting>
  <conditionalFormatting sqref="E16:AB16">
    <cfRule type="top10" dxfId="360" priority="7" bottom="1" rank="3"/>
    <cfRule type="top10" dxfId="359" priority="8" bottom="1" rank="1"/>
    <cfRule type="top10" dxfId="358" priority="9" bottom="1" rank="2"/>
    <cfRule type="top10" dxfId="357" priority="10" bottom="1" rank="3"/>
  </conditionalFormatting>
  <conditionalFormatting sqref="U33:X33 U29:X29 U31:X31">
    <cfRule type="top10" dxfId="356" priority="3" bottom="1" rank="3"/>
    <cfRule type="top10" dxfId="355" priority="4" bottom="1" rank="1"/>
    <cfRule type="top10" dxfId="354" priority="5" bottom="1" rank="2"/>
    <cfRule type="top10" dxfId="353" priority="6" bottom="1" rank="3"/>
  </conditionalFormatting>
  <conditionalFormatting sqref="V32 E27:Q27 S27:AB27 V28 N28:N34 V34 V30">
    <cfRule type="top10" dxfId="352" priority="92" bottom="1" rank="3"/>
    <cfRule type="top10" dxfId="351" priority="93" bottom="1" rank="1"/>
    <cfRule type="top10" dxfId="350" priority="94" bottom="1" rank="2"/>
    <cfRule type="top10" dxfId="349" priority="95" bottom="1" rank="3"/>
  </conditionalFormatting>
  <conditionalFormatting sqref="E25:AB25 R27:R34">
    <cfRule type="top10" dxfId="348" priority="96" bottom="1" rank="3"/>
    <cfRule type="top10" dxfId="347" priority="97" bottom="1" rank="1"/>
    <cfRule type="top10" dxfId="346" priority="98" bottom="1" rank="2"/>
    <cfRule type="top10" dxfId="345" priority="99" bottom="1" rank="3"/>
  </conditionalFormatting>
  <conditionalFormatting sqref="E17:AB17">
    <cfRule type="top10" dxfId="344" priority="2" bottom="1" rank="3"/>
  </conditionalFormatting>
  <conditionalFormatting sqref="E14:AB14">
    <cfRule type="top10" dxfId="343" priority="1" bottom="1" rank="3"/>
  </conditionalFormatting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50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1.7109375" bestFit="1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+'Mini 60cc Algemeen'!A1</f>
        <v>NXT GP DUTCH OPEN 2022</v>
      </c>
    </row>
    <row r="3" spans="1:33">
      <c r="A3" s="4" t="s">
        <v>183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6"/>
      <c r="D8" s="6"/>
      <c r="E8" s="6"/>
      <c r="F8" s="7"/>
      <c r="G8" s="7"/>
      <c r="H8" s="8"/>
      <c r="I8" s="7"/>
      <c r="L8" s="7"/>
      <c r="M8" s="6"/>
      <c r="Q8" s="6"/>
      <c r="U8" s="6"/>
      <c r="Y8" s="6"/>
      <c r="AC8" s="6"/>
      <c r="AD8" s="6"/>
      <c r="AE8" s="7"/>
      <c r="AF8" s="8"/>
      <c r="AG8" s="8"/>
    </row>
    <row r="9" spans="1:33">
      <c r="A9" s="2">
        <v>1</v>
      </c>
      <c r="B9" s="2">
        <v>115</v>
      </c>
      <c r="C9" s="100" t="s">
        <v>184</v>
      </c>
      <c r="D9" s="60" t="s">
        <v>157</v>
      </c>
      <c r="E9" s="9">
        <v>35</v>
      </c>
      <c r="F9">
        <v>32</v>
      </c>
      <c r="G9">
        <v>32</v>
      </c>
      <c r="H9" s="10">
        <v>32</v>
      </c>
      <c r="I9" s="36">
        <v>36</v>
      </c>
      <c r="J9">
        <v>35</v>
      </c>
      <c r="K9">
        <v>30</v>
      </c>
      <c r="L9" s="10">
        <v>35</v>
      </c>
      <c r="M9" s="9">
        <v>35</v>
      </c>
      <c r="N9">
        <v>30</v>
      </c>
      <c r="O9">
        <v>32</v>
      </c>
      <c r="P9" s="10">
        <v>32</v>
      </c>
      <c r="Q9" s="14">
        <f>1+35+1</f>
        <v>37</v>
      </c>
      <c r="R9" s="36">
        <f>35+1</f>
        <v>36</v>
      </c>
      <c r="S9">
        <v>35</v>
      </c>
      <c r="T9" s="10">
        <v>32</v>
      </c>
      <c r="U9" s="9">
        <v>30</v>
      </c>
      <c r="V9">
        <v>35</v>
      </c>
      <c r="W9">
        <v>35</v>
      </c>
      <c r="X9" s="10">
        <v>35</v>
      </c>
      <c r="Y9" s="34">
        <f>1+35</f>
        <v>36</v>
      </c>
      <c r="Z9">
        <v>35</v>
      </c>
      <c r="AA9">
        <v>35</v>
      </c>
      <c r="AB9" s="10">
        <v>35</v>
      </c>
      <c r="AC9" s="9">
        <f>SUM(E9:AB9)</f>
        <v>812</v>
      </c>
      <c r="AD9" s="43">
        <f>IF(ISERROR(SMALL($E9:$AB9,COUNTIF($E9:$AB9,-1)+COLUMN(AD9)-29)),"",SMALL($E9:$AB9,COUNTIF($E9:$AB9,-1)+COLUMN(AD9)-29))</f>
        <v>30</v>
      </c>
      <c r="AE9" s="44">
        <f>IF(ISERROR(SMALL($E9:$AB9,COUNTIF($E9:$AB9,-1)+COLUMN(AE9)-29)),"",SMALL($E9:$AB9,COUNTIF($E9:$AB9,-1)+COLUMN(AE9)-29))</f>
        <v>30</v>
      </c>
      <c r="AF9" s="79">
        <f>IF(ISERROR(SMALL($E9:$AB9,COUNTIF($E9:$AB9,-1)+COLUMN(AF9)-29)),"",SMALL($E9:$AB9,COUNTIF($E9:$AB9,-1)+COLUMN(AF9)-29))</f>
        <v>30</v>
      </c>
      <c r="AG9" s="78">
        <f>+AC9-AD9-AE9-AF9</f>
        <v>722</v>
      </c>
    </row>
    <row r="10" spans="1:33">
      <c r="A10" s="2">
        <v>2</v>
      </c>
      <c r="B10" s="2">
        <v>191</v>
      </c>
      <c r="C10" s="2" t="s">
        <v>185</v>
      </c>
      <c r="D10" s="60" t="s">
        <v>159</v>
      </c>
      <c r="E10" s="9">
        <v>27</v>
      </c>
      <c r="F10">
        <v>24</v>
      </c>
      <c r="G10">
        <v>23</v>
      </c>
      <c r="H10" s="10">
        <v>23</v>
      </c>
      <c r="I10">
        <v>27</v>
      </c>
      <c r="J10">
        <v>27</v>
      </c>
      <c r="K10">
        <v>24</v>
      </c>
      <c r="L10" s="10">
        <v>24</v>
      </c>
      <c r="M10" s="9">
        <v>28</v>
      </c>
      <c r="N10">
        <v>29</v>
      </c>
      <c r="O10">
        <v>18</v>
      </c>
      <c r="P10" s="10">
        <v>27</v>
      </c>
      <c r="Q10" s="9">
        <v>30</v>
      </c>
      <c r="R10">
        <v>30</v>
      </c>
      <c r="S10">
        <v>32</v>
      </c>
      <c r="T10" s="10">
        <v>28</v>
      </c>
      <c r="U10" s="35">
        <f>32+1</f>
        <v>33</v>
      </c>
      <c r="V10" s="36">
        <f>15+1</f>
        <v>16</v>
      </c>
      <c r="W10">
        <v>29</v>
      </c>
      <c r="X10" s="37">
        <f>32+1</f>
        <v>33</v>
      </c>
      <c r="Y10" s="35">
        <f>32+1</f>
        <v>33</v>
      </c>
      <c r="Z10">
        <v>32</v>
      </c>
      <c r="AA10">
        <v>30</v>
      </c>
      <c r="AB10" s="10">
        <v>32</v>
      </c>
      <c r="AC10" s="9">
        <f>SUM(E10:AB10)</f>
        <v>659</v>
      </c>
      <c r="AD10" s="43">
        <f>IF(ISERROR(SMALL($E10:$AB10,COUNTIF($E10:$AB10,-1)+COLUMN(AD10)-29)),"",SMALL($E10:$AB10,COUNTIF($E10:$AB10,-1)+COLUMN(AD10)-29))</f>
        <v>16</v>
      </c>
      <c r="AE10" s="44">
        <f>IF(ISERROR(SMALL($E10:$AB10,COUNTIF($E10:$AB10,-1)+COLUMN(AE10)-29)),"",SMALL($E10:$AB10,COUNTIF($E10:$AB10,-1)+COLUMN(AE10)-29))</f>
        <v>18</v>
      </c>
      <c r="AF10" s="79">
        <f>IF(ISERROR(SMALL($E10:$AB10,COUNTIF($E10:$AB10,-1)+COLUMN(AF10)-29)),"",SMALL($E10:$AB10,COUNTIF($E10:$AB10,-1)+COLUMN(AF10)-29))</f>
        <v>23</v>
      </c>
      <c r="AG10" s="78">
        <f>+AC10-AD10-AE10-AF10</f>
        <v>602</v>
      </c>
    </row>
    <row r="11" spans="1:33">
      <c r="A11" s="2">
        <v>3</v>
      </c>
      <c r="B11" s="2">
        <v>189</v>
      </c>
      <c r="C11" s="2" t="s">
        <v>186</v>
      </c>
      <c r="D11" s="60" t="s">
        <v>157</v>
      </c>
      <c r="E11" s="9">
        <v>29</v>
      </c>
      <c r="F11">
        <v>30</v>
      </c>
      <c r="G11">
        <v>27</v>
      </c>
      <c r="H11" s="10">
        <v>26</v>
      </c>
      <c r="I11">
        <v>24</v>
      </c>
      <c r="J11">
        <v>25</v>
      </c>
      <c r="K11">
        <v>21</v>
      </c>
      <c r="L11" s="10">
        <v>20</v>
      </c>
      <c r="M11" s="9">
        <v>24</v>
      </c>
      <c r="N11">
        <v>27</v>
      </c>
      <c r="O11">
        <v>22</v>
      </c>
      <c r="P11" s="10">
        <v>30</v>
      </c>
      <c r="Q11" s="9">
        <v>24</v>
      </c>
      <c r="R11">
        <v>28</v>
      </c>
      <c r="S11">
        <v>30</v>
      </c>
      <c r="T11" s="10">
        <v>35</v>
      </c>
      <c r="U11" s="34">
        <f>1+35</f>
        <v>36</v>
      </c>
      <c r="V11">
        <v>32</v>
      </c>
      <c r="W11">
        <v>32</v>
      </c>
      <c r="X11" s="10">
        <v>25</v>
      </c>
      <c r="Y11" s="9">
        <v>29</v>
      </c>
      <c r="Z11">
        <v>20</v>
      </c>
      <c r="AA11">
        <v>25</v>
      </c>
      <c r="AB11" s="10">
        <v>29</v>
      </c>
      <c r="AC11" s="9">
        <f>SUM(E11:AB11)</f>
        <v>650</v>
      </c>
      <c r="AD11" s="43">
        <f>IF(ISERROR(SMALL($E11:$AB11,COUNTIF($E11:$AB11,-1)+COLUMN(AD11)-29)),"",SMALL($E11:$AB11,COUNTIF($E11:$AB11,-1)+COLUMN(AD11)-29))</f>
        <v>20</v>
      </c>
      <c r="AE11" s="44">
        <f>IF(ISERROR(SMALL($E11:$AB11,COUNTIF($E11:$AB11,-1)+COLUMN(AE11)-29)),"",SMALL($E11:$AB11,COUNTIF($E11:$AB11,-1)+COLUMN(AE11)-29))</f>
        <v>20</v>
      </c>
      <c r="AF11" s="79">
        <f>IF(ISERROR(SMALL($E11:$AB11,COUNTIF($E11:$AB11,-1)+COLUMN(AF11)-29)),"",SMALL($E11:$AB11,COUNTIF($E11:$AB11,-1)+COLUMN(AF11)-29))</f>
        <v>21</v>
      </c>
      <c r="AG11" s="78">
        <f>+AC11-AD11-AE11-AF11</f>
        <v>589</v>
      </c>
    </row>
    <row r="12" spans="1:33">
      <c r="A12" s="2">
        <v>4</v>
      </c>
      <c r="B12" s="2">
        <v>107</v>
      </c>
      <c r="C12" s="2" t="s">
        <v>187</v>
      </c>
      <c r="D12" s="60" t="s">
        <v>159</v>
      </c>
      <c r="E12" s="9">
        <v>28</v>
      </c>
      <c r="F12">
        <v>29</v>
      </c>
      <c r="G12">
        <v>25</v>
      </c>
      <c r="H12" s="10">
        <v>29</v>
      </c>
      <c r="I12">
        <v>0</v>
      </c>
      <c r="J12">
        <v>0</v>
      </c>
      <c r="K12">
        <v>0</v>
      </c>
      <c r="L12" s="10">
        <v>0</v>
      </c>
      <c r="M12" s="14">
        <v>31</v>
      </c>
      <c r="N12" s="36">
        <f>35+1</f>
        <v>36</v>
      </c>
      <c r="O12" s="36">
        <f>35+1</f>
        <v>36</v>
      </c>
      <c r="P12" s="10">
        <v>35</v>
      </c>
      <c r="Q12" s="9">
        <v>18</v>
      </c>
      <c r="R12">
        <v>19</v>
      </c>
      <c r="S12">
        <v>25</v>
      </c>
      <c r="T12" s="37">
        <f>27+1</f>
        <v>28</v>
      </c>
      <c r="U12" s="9">
        <v>21</v>
      </c>
      <c r="V12">
        <v>29</v>
      </c>
      <c r="W12">
        <v>25</v>
      </c>
      <c r="X12" s="10">
        <v>26</v>
      </c>
      <c r="Y12" s="9">
        <v>30</v>
      </c>
      <c r="Z12" s="36">
        <f>30+1</f>
        <v>31</v>
      </c>
      <c r="AA12">
        <v>32</v>
      </c>
      <c r="AB12" s="37">
        <f>30+1</f>
        <v>31</v>
      </c>
      <c r="AC12" s="9">
        <f>SUM(E12:AB12)</f>
        <v>564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564</v>
      </c>
    </row>
    <row r="13" spans="1:33">
      <c r="A13" s="2">
        <v>5</v>
      </c>
      <c r="B13" s="2">
        <v>122</v>
      </c>
      <c r="C13" s="2" t="s">
        <v>188</v>
      </c>
      <c r="D13" s="60" t="s">
        <v>157</v>
      </c>
      <c r="E13" s="9">
        <v>24</v>
      </c>
      <c r="F13">
        <v>28</v>
      </c>
      <c r="G13">
        <v>29</v>
      </c>
      <c r="H13" s="10">
        <v>25</v>
      </c>
      <c r="I13">
        <v>20</v>
      </c>
      <c r="J13">
        <v>22</v>
      </c>
      <c r="K13">
        <v>20</v>
      </c>
      <c r="L13" s="10">
        <v>19</v>
      </c>
      <c r="M13" s="9">
        <v>32</v>
      </c>
      <c r="N13">
        <v>25</v>
      </c>
      <c r="O13">
        <v>27</v>
      </c>
      <c r="P13" s="10">
        <v>26</v>
      </c>
      <c r="Q13" s="9">
        <v>20</v>
      </c>
      <c r="R13">
        <v>23</v>
      </c>
      <c r="S13">
        <v>26</v>
      </c>
      <c r="T13" s="10">
        <v>26</v>
      </c>
      <c r="U13" s="9">
        <v>19</v>
      </c>
      <c r="V13">
        <v>20</v>
      </c>
      <c r="W13">
        <v>20</v>
      </c>
      <c r="X13" s="10">
        <v>22</v>
      </c>
      <c r="Y13" s="9">
        <v>28</v>
      </c>
      <c r="Z13">
        <v>28</v>
      </c>
      <c r="AA13">
        <v>28</v>
      </c>
      <c r="AB13" s="10">
        <v>28</v>
      </c>
      <c r="AC13" s="9">
        <f>SUM(E13:AB13)</f>
        <v>585</v>
      </c>
      <c r="AD13" s="43">
        <f>IF(ISERROR(SMALL($E13:$AB13,COUNTIF($E13:$AB13,-1)+COLUMN(AD13)-29)),"",SMALL($E13:$AB13,COUNTIF($E13:$AB13,-1)+COLUMN(AD13)-29))</f>
        <v>19</v>
      </c>
      <c r="AE13" s="44">
        <f>IF(ISERROR(SMALL($E13:$AB13,COUNTIF($E13:$AB13,-1)+COLUMN(AE13)-29)),"",SMALL($E13:$AB13,COUNTIF($E13:$AB13,-1)+COLUMN(AE13)-29))</f>
        <v>19</v>
      </c>
      <c r="AF13" s="79">
        <f>IF(ISERROR(SMALL($E13:$AB13,COUNTIF($E13:$AB13,-1)+COLUMN(AF13)-29)),"",SMALL($E13:$AB13,COUNTIF($E13:$AB13,-1)+COLUMN(AF13)-29))</f>
        <v>20</v>
      </c>
      <c r="AG13" s="78">
        <f>+AC13-AD13-AE13-AF13</f>
        <v>527</v>
      </c>
    </row>
    <row r="14" spans="1:33">
      <c r="A14" s="2">
        <v>6</v>
      </c>
      <c r="B14" s="2">
        <v>124</v>
      </c>
      <c r="C14" s="2" t="s">
        <v>189</v>
      </c>
      <c r="D14" s="60" t="s">
        <v>159</v>
      </c>
      <c r="E14" s="9">
        <v>26</v>
      </c>
      <c r="F14">
        <v>25</v>
      </c>
      <c r="G14">
        <v>24</v>
      </c>
      <c r="H14" s="10">
        <v>27</v>
      </c>
      <c r="I14">
        <v>26</v>
      </c>
      <c r="J14">
        <v>28</v>
      </c>
      <c r="K14">
        <v>25</v>
      </c>
      <c r="L14" s="10">
        <v>28</v>
      </c>
      <c r="M14" s="9">
        <v>0</v>
      </c>
      <c r="N14">
        <v>0</v>
      </c>
      <c r="O14">
        <v>0</v>
      </c>
      <c r="P14" s="10">
        <v>0</v>
      </c>
      <c r="Q14" s="9">
        <v>25</v>
      </c>
      <c r="R14">
        <v>25</v>
      </c>
      <c r="S14">
        <v>20</v>
      </c>
      <c r="T14" s="10">
        <v>23</v>
      </c>
      <c r="U14" s="9">
        <v>23</v>
      </c>
      <c r="V14">
        <v>28</v>
      </c>
      <c r="W14" s="36">
        <f>28+1</f>
        <v>29</v>
      </c>
      <c r="X14" s="10">
        <v>30</v>
      </c>
      <c r="Y14" s="9">
        <v>25</v>
      </c>
      <c r="Z14">
        <v>27</v>
      </c>
      <c r="AA14">
        <v>26</v>
      </c>
      <c r="AB14" s="10">
        <v>20</v>
      </c>
      <c r="AC14" s="9">
        <f>SUM(E14:AB14)</f>
        <v>510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510</v>
      </c>
    </row>
    <row r="15" spans="1:33">
      <c r="A15" s="2">
        <v>7</v>
      </c>
      <c r="B15" s="2">
        <v>121</v>
      </c>
      <c r="C15" s="2" t="s">
        <v>190</v>
      </c>
      <c r="D15" s="60" t="s">
        <v>157</v>
      </c>
      <c r="E15" s="9">
        <v>25</v>
      </c>
      <c r="F15">
        <v>27</v>
      </c>
      <c r="G15">
        <v>30</v>
      </c>
      <c r="H15" s="10">
        <v>28</v>
      </c>
      <c r="I15">
        <v>19</v>
      </c>
      <c r="J15">
        <v>19</v>
      </c>
      <c r="K15">
        <v>22</v>
      </c>
      <c r="L15" s="10">
        <v>21</v>
      </c>
      <c r="M15" s="9">
        <v>22</v>
      </c>
      <c r="N15">
        <v>19</v>
      </c>
      <c r="O15">
        <v>17</v>
      </c>
      <c r="P15" s="10">
        <v>25</v>
      </c>
      <c r="Q15" s="9">
        <v>26</v>
      </c>
      <c r="R15">
        <v>24</v>
      </c>
      <c r="S15">
        <v>23</v>
      </c>
      <c r="T15" s="10">
        <v>25</v>
      </c>
      <c r="U15" s="9">
        <v>26</v>
      </c>
      <c r="V15">
        <v>16</v>
      </c>
      <c r="W15">
        <v>19</v>
      </c>
      <c r="X15" s="10">
        <v>20</v>
      </c>
      <c r="Y15" s="9">
        <v>23</v>
      </c>
      <c r="Z15">
        <v>24</v>
      </c>
      <c r="AA15">
        <v>20</v>
      </c>
      <c r="AB15" s="10">
        <v>24</v>
      </c>
      <c r="AC15" s="9">
        <f>SUM(E15:AB15)</f>
        <v>544</v>
      </c>
      <c r="AD15" s="43">
        <f>IF(ISERROR(SMALL($E15:$AB15,COUNTIF($E15:$AB15,-1)+COLUMN(AD15)-29)),"",SMALL($E15:$AB15,COUNTIF($E15:$AB15,-1)+COLUMN(AD15)-29))</f>
        <v>16</v>
      </c>
      <c r="AE15" s="44">
        <f>IF(ISERROR(SMALL($E15:$AB15,COUNTIF($E15:$AB15,-1)+COLUMN(AE15)-29)),"",SMALL($E15:$AB15,COUNTIF($E15:$AB15,-1)+COLUMN(AE15)-29))</f>
        <v>17</v>
      </c>
      <c r="AF15" s="79">
        <f>IF(ISERROR(SMALL($E15:$AB15,COUNTIF($E15:$AB15,-1)+COLUMN(AF15)-29)),"",SMALL($E15:$AB15,COUNTIF($E15:$AB15,-1)+COLUMN(AF15)-29))</f>
        <v>19</v>
      </c>
      <c r="AG15" s="78">
        <f>+AC15-AD15-AE15-AF15</f>
        <v>492</v>
      </c>
    </row>
    <row r="16" spans="1:33">
      <c r="A16" s="2">
        <v>8</v>
      </c>
      <c r="B16" s="2">
        <v>187</v>
      </c>
      <c r="C16" s="2" t="s">
        <v>191</v>
      </c>
      <c r="D16" s="60" t="s">
        <v>159</v>
      </c>
      <c r="E16" s="14">
        <v>32</v>
      </c>
      <c r="F16" s="36">
        <v>36</v>
      </c>
      <c r="G16" s="36">
        <v>36</v>
      </c>
      <c r="H16" s="37">
        <v>36</v>
      </c>
      <c r="I16">
        <v>28</v>
      </c>
      <c r="J16">
        <v>29</v>
      </c>
      <c r="K16">
        <v>28</v>
      </c>
      <c r="L16" s="36">
        <v>31</v>
      </c>
      <c r="M16" s="9">
        <v>26</v>
      </c>
      <c r="N16">
        <v>26</v>
      </c>
      <c r="O16">
        <v>28</v>
      </c>
      <c r="P16" s="37">
        <f>28+1</f>
        <v>29</v>
      </c>
      <c r="Q16">
        <v>29</v>
      </c>
      <c r="R16">
        <v>32</v>
      </c>
      <c r="S16">
        <v>28</v>
      </c>
      <c r="T16">
        <v>30</v>
      </c>
      <c r="U16" s="9">
        <v>0</v>
      </c>
      <c r="V16">
        <v>0</v>
      </c>
      <c r="W16">
        <v>0</v>
      </c>
      <c r="X16" s="10">
        <v>0</v>
      </c>
      <c r="Y16">
        <v>0</v>
      </c>
      <c r="Z16">
        <v>0</v>
      </c>
      <c r="AA16">
        <v>0</v>
      </c>
      <c r="AB16" s="10">
        <v>0</v>
      </c>
      <c r="AC16" s="9">
        <f>SUM(E16:AB16)</f>
        <v>484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484</v>
      </c>
    </row>
    <row r="17" spans="1:33">
      <c r="A17" s="2">
        <v>9</v>
      </c>
      <c r="B17" s="2">
        <v>166</v>
      </c>
      <c r="C17" s="2" t="s">
        <v>192</v>
      </c>
      <c r="D17" s="60" t="s">
        <v>157</v>
      </c>
      <c r="E17" s="9">
        <v>32</v>
      </c>
      <c r="F17">
        <v>0</v>
      </c>
      <c r="G17">
        <v>28</v>
      </c>
      <c r="H17" s="10">
        <v>30</v>
      </c>
      <c r="I17" s="33">
        <v>30</v>
      </c>
      <c r="J17">
        <v>17</v>
      </c>
      <c r="K17">
        <v>26</v>
      </c>
      <c r="L17">
        <v>26</v>
      </c>
      <c r="M17" s="9">
        <v>0</v>
      </c>
      <c r="N17">
        <v>0</v>
      </c>
      <c r="O17">
        <v>0</v>
      </c>
      <c r="P17" s="10">
        <v>0</v>
      </c>
      <c r="Q17">
        <v>32</v>
      </c>
      <c r="R17">
        <v>27</v>
      </c>
      <c r="S17" s="36">
        <f>29+1</f>
        <v>30</v>
      </c>
      <c r="T17" s="10">
        <v>29</v>
      </c>
      <c r="U17">
        <v>29</v>
      </c>
      <c r="V17">
        <v>19</v>
      </c>
      <c r="W17">
        <v>0</v>
      </c>
      <c r="X17">
        <v>15</v>
      </c>
      <c r="Y17" s="9">
        <v>27</v>
      </c>
      <c r="Z17">
        <v>29</v>
      </c>
      <c r="AA17">
        <v>29</v>
      </c>
      <c r="AB17">
        <v>27</v>
      </c>
      <c r="AC17" s="9">
        <f>SUM(E17:AB17)</f>
        <v>482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482</v>
      </c>
    </row>
    <row r="18" spans="1:33">
      <c r="A18" s="2">
        <v>10</v>
      </c>
      <c r="B18" s="2">
        <v>127</v>
      </c>
      <c r="C18" s="2" t="s">
        <v>193</v>
      </c>
      <c r="D18" s="60" t="s">
        <v>157</v>
      </c>
      <c r="E18" s="9">
        <v>23</v>
      </c>
      <c r="F18">
        <v>22</v>
      </c>
      <c r="G18">
        <v>22</v>
      </c>
      <c r="H18" s="10">
        <v>24</v>
      </c>
      <c r="I18">
        <v>23</v>
      </c>
      <c r="J18">
        <v>21</v>
      </c>
      <c r="K18">
        <v>19</v>
      </c>
      <c r="L18" s="10">
        <v>18</v>
      </c>
      <c r="M18" s="9">
        <v>25</v>
      </c>
      <c r="N18">
        <v>24</v>
      </c>
      <c r="O18">
        <v>16</v>
      </c>
      <c r="P18" s="10">
        <v>20</v>
      </c>
      <c r="Q18" s="9">
        <v>22</v>
      </c>
      <c r="R18">
        <v>18</v>
      </c>
      <c r="S18">
        <v>22</v>
      </c>
      <c r="T18" s="10">
        <v>24</v>
      </c>
      <c r="U18" s="9">
        <v>25</v>
      </c>
      <c r="V18">
        <v>22</v>
      </c>
      <c r="W18">
        <v>27</v>
      </c>
      <c r="X18" s="10">
        <v>21</v>
      </c>
      <c r="Y18" s="9">
        <v>22</v>
      </c>
      <c r="Z18">
        <v>25</v>
      </c>
      <c r="AA18">
        <v>22</v>
      </c>
      <c r="AB18" s="10">
        <v>26</v>
      </c>
      <c r="AC18" s="9">
        <f>SUM(E18:AB18)</f>
        <v>533</v>
      </c>
      <c r="AD18" s="43">
        <f>IF(ISERROR(SMALL($E18:$AB18,COUNTIF($E18:$AB18,-1)+COLUMN(AD18)-29)),"",SMALL($E18:$AB18,COUNTIF($E18:$AB18,-1)+COLUMN(AD18)-29))</f>
        <v>16</v>
      </c>
      <c r="AE18" s="44">
        <f>IF(ISERROR(SMALL($E18:$AB18,COUNTIF($E18:$AB18,-1)+COLUMN(AE18)-29)),"",SMALL($E18:$AB18,COUNTIF($E18:$AB18,-1)+COLUMN(AE18)-29))</f>
        <v>18</v>
      </c>
      <c r="AF18" s="79">
        <f>IF(ISERROR(SMALL($E18:$AB18,COUNTIF($E18:$AB18,-1)+COLUMN(AF18)-29)),"",SMALL($E18:$AB18,COUNTIF($E18:$AB18,-1)+COLUMN(AF18)-29))</f>
        <v>18</v>
      </c>
      <c r="AG18" s="78">
        <f>+AC18-AD18-AE18-AF18</f>
        <v>481</v>
      </c>
    </row>
    <row r="19" spans="1:33">
      <c r="A19" s="2">
        <v>11</v>
      </c>
      <c r="B19" s="2">
        <v>199</v>
      </c>
      <c r="C19" s="2" t="s">
        <v>194</v>
      </c>
      <c r="D19" s="60" t="s">
        <v>157</v>
      </c>
      <c r="E19" s="9">
        <v>0</v>
      </c>
      <c r="F19">
        <v>0</v>
      </c>
      <c r="G19">
        <v>0</v>
      </c>
      <c r="H19" s="10">
        <v>0</v>
      </c>
      <c r="I19">
        <v>25</v>
      </c>
      <c r="J19">
        <v>23</v>
      </c>
      <c r="K19">
        <v>23</v>
      </c>
      <c r="L19" s="10">
        <v>23</v>
      </c>
      <c r="M19" s="9">
        <v>18</v>
      </c>
      <c r="N19">
        <v>22</v>
      </c>
      <c r="O19">
        <v>24</v>
      </c>
      <c r="P19" s="10">
        <v>23</v>
      </c>
      <c r="Q19" s="9">
        <v>21</v>
      </c>
      <c r="R19">
        <v>21</v>
      </c>
      <c r="S19">
        <v>24</v>
      </c>
      <c r="T19" s="10">
        <v>21</v>
      </c>
      <c r="U19" s="9">
        <v>24</v>
      </c>
      <c r="V19">
        <v>26</v>
      </c>
      <c r="W19">
        <v>23</v>
      </c>
      <c r="X19" s="10">
        <v>24</v>
      </c>
      <c r="Y19" s="9">
        <v>24</v>
      </c>
      <c r="Z19">
        <v>23</v>
      </c>
      <c r="AA19">
        <v>23</v>
      </c>
      <c r="AB19" s="10">
        <v>25</v>
      </c>
      <c r="AC19" s="9">
        <f>SUM(E19:AB19)</f>
        <v>460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460</v>
      </c>
    </row>
    <row r="20" spans="1:33">
      <c r="A20" s="2">
        <v>12</v>
      </c>
      <c r="B20" s="2">
        <v>42</v>
      </c>
      <c r="C20" s="2" t="s">
        <v>195</v>
      </c>
      <c r="D20" s="60" t="s">
        <v>157</v>
      </c>
      <c r="E20" s="9">
        <v>0</v>
      </c>
      <c r="F20">
        <v>0</v>
      </c>
      <c r="G20">
        <v>0</v>
      </c>
      <c r="H20" s="10">
        <v>0</v>
      </c>
      <c r="I20">
        <v>22</v>
      </c>
      <c r="J20">
        <v>24</v>
      </c>
      <c r="K20">
        <v>18</v>
      </c>
      <c r="L20" s="10">
        <v>22</v>
      </c>
      <c r="M20" s="9">
        <v>20</v>
      </c>
      <c r="N20">
        <v>21</v>
      </c>
      <c r="O20">
        <v>25</v>
      </c>
      <c r="P20" s="10">
        <v>21</v>
      </c>
      <c r="Q20" s="9">
        <v>27</v>
      </c>
      <c r="R20">
        <v>26</v>
      </c>
      <c r="S20">
        <v>19</v>
      </c>
      <c r="T20" s="10">
        <v>22</v>
      </c>
      <c r="U20" s="9">
        <v>27</v>
      </c>
      <c r="V20">
        <v>23</v>
      </c>
      <c r="W20">
        <v>18</v>
      </c>
      <c r="X20" s="10">
        <v>18</v>
      </c>
      <c r="Y20" s="9">
        <v>21</v>
      </c>
      <c r="Z20">
        <v>21</v>
      </c>
      <c r="AA20" s="36">
        <f>24+1</f>
        <v>25</v>
      </c>
      <c r="AB20" s="10">
        <v>21</v>
      </c>
      <c r="AC20" s="9">
        <f>SUM(E20:AB20)</f>
        <v>441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441</v>
      </c>
    </row>
    <row r="21" spans="1:33">
      <c r="A21" s="2">
        <v>13</v>
      </c>
      <c r="B21" s="2">
        <v>142</v>
      </c>
      <c r="C21" s="2" t="s">
        <v>196</v>
      </c>
      <c r="D21" s="60" t="s">
        <v>159</v>
      </c>
      <c r="E21" s="9">
        <v>21</v>
      </c>
      <c r="F21">
        <v>23</v>
      </c>
      <c r="G21">
        <v>21</v>
      </c>
      <c r="H21" s="10">
        <v>21</v>
      </c>
      <c r="I21">
        <v>18</v>
      </c>
      <c r="J21">
        <v>16</v>
      </c>
      <c r="K21">
        <v>16</v>
      </c>
      <c r="L21" s="10">
        <v>16</v>
      </c>
      <c r="M21" s="9">
        <v>19</v>
      </c>
      <c r="N21">
        <v>17</v>
      </c>
      <c r="O21">
        <v>19</v>
      </c>
      <c r="P21" s="10">
        <v>18</v>
      </c>
      <c r="Q21" s="9">
        <v>19</v>
      </c>
      <c r="R21">
        <v>20</v>
      </c>
      <c r="S21">
        <v>21</v>
      </c>
      <c r="T21" s="10">
        <v>20</v>
      </c>
      <c r="U21" s="9">
        <v>0</v>
      </c>
      <c r="V21">
        <v>0</v>
      </c>
      <c r="W21">
        <v>0</v>
      </c>
      <c r="X21" s="10">
        <v>0</v>
      </c>
      <c r="Y21" s="9">
        <v>0</v>
      </c>
      <c r="Z21">
        <v>0</v>
      </c>
      <c r="AA21">
        <v>0</v>
      </c>
      <c r="AB21" s="10">
        <v>0</v>
      </c>
      <c r="AC21" s="9">
        <f>SUM(E21:AB21)</f>
        <v>305</v>
      </c>
      <c r="AD21" s="43">
        <f>IF(ISERROR(SMALL($E21:$AB21,COUNTIF($E21:$AB21,-1)+COLUMN(AD21)-29)),"",SMALL($E21:$AB21,COUNTIF($E21:$AB21,-1)+COLUMN(AD21)-29))</f>
        <v>0</v>
      </c>
      <c r="AE21" s="44">
        <f>IF(ISERROR(SMALL($E21:$AB21,COUNTIF($E21:$AB21,-1)+COLUMN(AE21)-29)),"",SMALL($E21:$AB21,COUNTIF($E21:$AB21,-1)+COLUMN(AE21)-29))</f>
        <v>0</v>
      </c>
      <c r="AF21" s="79">
        <f>IF(ISERROR(SMALL($E21:$AB21,COUNTIF($E21:$AB21,-1)+COLUMN(AF21)-29)),"",SMALL($E21:$AB21,COUNTIF($E21:$AB21,-1)+COLUMN(AF21)-29))</f>
        <v>0</v>
      </c>
      <c r="AG21" s="78">
        <f>+AC21-AD21-AE21-AF21</f>
        <v>305</v>
      </c>
    </row>
    <row r="22" spans="1:33">
      <c r="A22" s="2">
        <v>14</v>
      </c>
      <c r="B22" s="2">
        <v>7</v>
      </c>
      <c r="C22" s="2" t="s">
        <v>197</v>
      </c>
      <c r="D22" s="60" t="s">
        <v>159</v>
      </c>
      <c r="E22" s="9">
        <v>0</v>
      </c>
      <c r="F22">
        <v>0</v>
      </c>
      <c r="G22">
        <v>0</v>
      </c>
      <c r="H22" s="10">
        <v>0</v>
      </c>
      <c r="I22">
        <v>0</v>
      </c>
      <c r="J22">
        <v>0</v>
      </c>
      <c r="K22">
        <v>0</v>
      </c>
      <c r="L22" s="10">
        <v>0</v>
      </c>
      <c r="M22" s="9">
        <v>21</v>
      </c>
      <c r="N22">
        <v>23</v>
      </c>
      <c r="O22">
        <v>23</v>
      </c>
      <c r="P22" s="10">
        <v>19</v>
      </c>
      <c r="Q22" s="9">
        <v>0</v>
      </c>
      <c r="R22">
        <v>0</v>
      </c>
      <c r="S22">
        <v>0</v>
      </c>
      <c r="T22" s="10">
        <v>0</v>
      </c>
      <c r="U22" s="9">
        <v>22</v>
      </c>
      <c r="V22">
        <v>24</v>
      </c>
      <c r="W22">
        <v>22</v>
      </c>
      <c r="X22" s="10">
        <v>19</v>
      </c>
      <c r="Y22" s="9">
        <v>26</v>
      </c>
      <c r="Z22">
        <v>26</v>
      </c>
      <c r="AA22">
        <v>27</v>
      </c>
      <c r="AB22" s="10">
        <v>22</v>
      </c>
      <c r="AC22" s="9">
        <f>SUM(E22:AB22)</f>
        <v>274</v>
      </c>
      <c r="AD22" s="43">
        <f>IF(ISERROR(SMALL($E22:$AB22,COUNTIF($E22:$AB22,-1)+COLUMN(AD22)-29)),"",SMALL($E22:$AB22,COUNTIF($E22:$AB22,-1)+COLUMN(AD22)-29))</f>
        <v>0</v>
      </c>
      <c r="AE22" s="44">
        <f>IF(ISERROR(SMALL($E22:$AB22,COUNTIF($E22:$AB22,-1)+COLUMN(AE22)-29)),"",SMALL($E22:$AB22,COUNTIF($E22:$AB22,-1)+COLUMN(AE22)-29))</f>
        <v>0</v>
      </c>
      <c r="AF22" s="79">
        <f>IF(ISERROR(SMALL($E22:$AB22,COUNTIF($E22:$AB22,-1)+COLUMN(AF22)-29)),"",SMALL($E22:$AB22,COUNTIF($E22:$AB22,-1)+COLUMN(AF22)-29))</f>
        <v>0</v>
      </c>
      <c r="AG22" s="78">
        <f>+AC22-AD22-AE22-AF22</f>
        <v>274</v>
      </c>
    </row>
    <row r="23" spans="1:33">
      <c r="A23" s="2">
        <v>15</v>
      </c>
      <c r="B23" s="2">
        <v>105</v>
      </c>
      <c r="C23" s="2" t="s">
        <v>198</v>
      </c>
      <c r="D23" s="60" t="s">
        <v>157</v>
      </c>
      <c r="E23" s="9">
        <v>0</v>
      </c>
      <c r="F23">
        <v>0</v>
      </c>
      <c r="G23">
        <v>0</v>
      </c>
      <c r="H23" s="10">
        <v>0</v>
      </c>
      <c r="I23">
        <v>0</v>
      </c>
      <c r="J23">
        <v>0</v>
      </c>
      <c r="K23">
        <v>0</v>
      </c>
      <c r="L23" s="10">
        <v>0</v>
      </c>
      <c r="M23">
        <v>23</v>
      </c>
      <c r="N23">
        <v>20</v>
      </c>
      <c r="O23">
        <v>26</v>
      </c>
      <c r="P23" s="10">
        <v>17</v>
      </c>
      <c r="Q23">
        <v>28</v>
      </c>
      <c r="R23">
        <v>22</v>
      </c>
      <c r="S23">
        <v>18</v>
      </c>
      <c r="T23" s="10">
        <v>18</v>
      </c>
      <c r="U23">
        <v>17</v>
      </c>
      <c r="V23">
        <v>21</v>
      </c>
      <c r="W23">
        <v>24</v>
      </c>
      <c r="X23" s="10">
        <v>28</v>
      </c>
      <c r="Y23">
        <v>0</v>
      </c>
      <c r="Z23">
        <v>0</v>
      </c>
      <c r="AA23">
        <v>0</v>
      </c>
      <c r="AB23" s="10">
        <v>0</v>
      </c>
      <c r="AC23" s="9">
        <f>SUM(E23:AB23)</f>
        <v>262</v>
      </c>
      <c r="AD23" s="43">
        <f>IF(ISERROR(SMALL($E23:$AB23,COUNTIF($E23:$AB23,-1)+COLUMN(AD23)-29)),"",SMALL($E23:$AB23,COUNTIF($E23:$AB23,-1)+COLUMN(AD23)-29))</f>
        <v>0</v>
      </c>
      <c r="AE23" s="44">
        <f>IF(ISERROR(SMALL($E23:$AB23,COUNTIF($E23:$AB23,-1)+COLUMN(AE23)-29)),"",SMALL($E23:$AB23,COUNTIF($E23:$AB23,-1)+COLUMN(AE23)-29))</f>
        <v>0</v>
      </c>
      <c r="AF23" s="79">
        <f>IF(ISERROR(SMALL($E23:$AB23,COUNTIF($E23:$AB23,-1)+COLUMN(AF23)-29)),"",SMALL($E23:$AB23,COUNTIF($E23:$AB23,-1)+COLUMN(AF23)-29))</f>
        <v>0</v>
      </c>
      <c r="AG23" s="78">
        <f>+AC23-AD23-AE23-AF23</f>
        <v>262</v>
      </c>
    </row>
    <row r="24" spans="1:33">
      <c r="A24" s="2">
        <v>16</v>
      </c>
      <c r="B24" s="2">
        <v>555</v>
      </c>
      <c r="C24" s="2" t="s">
        <v>199</v>
      </c>
      <c r="D24" s="60" t="s">
        <v>157</v>
      </c>
      <c r="E24" s="9">
        <v>0</v>
      </c>
      <c r="F24">
        <v>0</v>
      </c>
      <c r="G24">
        <v>0</v>
      </c>
      <c r="H24" s="10">
        <v>0</v>
      </c>
      <c r="I24">
        <v>32</v>
      </c>
      <c r="J24">
        <v>32</v>
      </c>
      <c r="K24" s="36">
        <v>36</v>
      </c>
      <c r="L24" s="10">
        <v>32</v>
      </c>
      <c r="M24">
        <v>27</v>
      </c>
      <c r="N24">
        <v>32</v>
      </c>
      <c r="O24">
        <v>30</v>
      </c>
      <c r="P24" s="10">
        <v>29</v>
      </c>
      <c r="Q24">
        <v>0</v>
      </c>
      <c r="R24">
        <v>0</v>
      </c>
      <c r="S24">
        <v>0</v>
      </c>
      <c r="T24" s="10">
        <v>0</v>
      </c>
      <c r="U24">
        <v>0</v>
      </c>
      <c r="V24">
        <v>0</v>
      </c>
      <c r="W24">
        <v>0</v>
      </c>
      <c r="X24" s="10">
        <v>0</v>
      </c>
      <c r="Y24">
        <v>0</v>
      </c>
      <c r="Z24">
        <v>0</v>
      </c>
      <c r="AA24">
        <v>0</v>
      </c>
      <c r="AB24" s="10">
        <v>0</v>
      </c>
      <c r="AC24" s="9">
        <f>SUM(E24:AB24)</f>
        <v>250</v>
      </c>
      <c r="AD24" s="43">
        <f>IF(ISERROR(SMALL($E24:$AB24,COUNTIF($E24:$AB24,-1)+COLUMN(AD24)-29)),"",SMALL($E24:$AB24,COUNTIF($E24:$AB24,-1)+COLUMN(AD24)-29))</f>
        <v>0</v>
      </c>
      <c r="AE24" s="44">
        <f>IF(ISERROR(SMALL($E24:$AB24,COUNTIF($E24:$AB24,-1)+COLUMN(AE24)-29)),"",SMALL($E24:$AB24,COUNTIF($E24:$AB24,-1)+COLUMN(AE24)-29))</f>
        <v>0</v>
      </c>
      <c r="AF24" s="79">
        <f>IF(ISERROR(SMALL($E24:$AB24,COUNTIF($E24:$AB24,-1)+COLUMN(AF24)-29)),"",SMALL($E24:$AB24,COUNTIF($E24:$AB24,-1)+COLUMN(AF24)-29))</f>
        <v>0</v>
      </c>
      <c r="AG24" s="78">
        <f>+AC24-AD24-AE24-AF24</f>
        <v>250</v>
      </c>
    </row>
    <row r="25" spans="1:33">
      <c r="A25" s="2">
        <v>17</v>
      </c>
      <c r="B25" s="2">
        <v>141</v>
      </c>
      <c r="C25" s="2" t="s">
        <v>200</v>
      </c>
      <c r="D25" s="60" t="s">
        <v>157</v>
      </c>
      <c r="E25" s="9">
        <v>0</v>
      </c>
      <c r="F25">
        <v>0</v>
      </c>
      <c r="G25">
        <v>0</v>
      </c>
      <c r="H25" s="10">
        <v>0</v>
      </c>
      <c r="I25">
        <v>16</v>
      </c>
      <c r="J25" s="36">
        <v>27</v>
      </c>
      <c r="K25">
        <v>29</v>
      </c>
      <c r="L25" s="10">
        <v>25</v>
      </c>
      <c r="M25">
        <v>30</v>
      </c>
      <c r="N25">
        <v>28</v>
      </c>
      <c r="O25">
        <v>29</v>
      </c>
      <c r="P25" s="10">
        <v>24</v>
      </c>
      <c r="Q25">
        <v>0</v>
      </c>
      <c r="R25">
        <v>0</v>
      </c>
      <c r="S25">
        <v>0</v>
      </c>
      <c r="T25" s="10">
        <v>0</v>
      </c>
      <c r="U25">
        <v>0</v>
      </c>
      <c r="V25">
        <v>0</v>
      </c>
      <c r="W25">
        <v>0</v>
      </c>
      <c r="X25" s="10">
        <v>0</v>
      </c>
      <c r="Y25">
        <v>0</v>
      </c>
      <c r="Z25">
        <v>0</v>
      </c>
      <c r="AA25">
        <v>0</v>
      </c>
      <c r="AB25" s="10">
        <v>0</v>
      </c>
      <c r="AC25" s="9">
        <f>SUM(E25:AB25)</f>
        <v>208</v>
      </c>
      <c r="AD25" s="43">
        <f>IF(ISERROR(SMALL($E25:$AB25,COUNTIF($E25:$AB25,-1)+COLUMN(AD25)-29)),"",SMALL($E25:$AB25,COUNTIF($E25:$AB25,-1)+COLUMN(AD25)-29))</f>
        <v>0</v>
      </c>
      <c r="AE25" s="44">
        <f>IF(ISERROR(SMALL($E25:$AB25,COUNTIF($E25:$AB25,-1)+COLUMN(AE25)-29)),"",SMALL($E25:$AB25,COUNTIF($E25:$AB25,-1)+COLUMN(AE25)-29))</f>
        <v>0</v>
      </c>
      <c r="AF25" s="79">
        <f>IF(ISERROR(SMALL($E25:$AB25,COUNTIF($E25:$AB25,-1)+COLUMN(AF25)-29)),"",SMALL($E25:$AB25,COUNTIF($E25:$AB25,-1)+COLUMN(AF25)-29))</f>
        <v>0</v>
      </c>
      <c r="AG25" s="78">
        <f>+AC25-AD25-AE25-AF25</f>
        <v>208</v>
      </c>
    </row>
    <row r="26" spans="1:33">
      <c r="A26" s="2">
        <v>18</v>
      </c>
      <c r="B26" s="2">
        <v>111</v>
      </c>
      <c r="C26" s="2" t="s">
        <v>201</v>
      </c>
      <c r="D26" s="60" t="s">
        <v>157</v>
      </c>
      <c r="E26" s="9">
        <v>0</v>
      </c>
      <c r="F26">
        <v>0</v>
      </c>
      <c r="G26">
        <v>0</v>
      </c>
      <c r="H26" s="10">
        <v>0</v>
      </c>
      <c r="I26">
        <v>21</v>
      </c>
      <c r="J26">
        <v>20</v>
      </c>
      <c r="K26">
        <v>17</v>
      </c>
      <c r="L26" s="10">
        <v>17</v>
      </c>
      <c r="M26">
        <v>0</v>
      </c>
      <c r="N26">
        <v>0</v>
      </c>
      <c r="O26">
        <v>0</v>
      </c>
      <c r="P26" s="10">
        <v>0</v>
      </c>
      <c r="Q26">
        <v>0</v>
      </c>
      <c r="R26">
        <v>0</v>
      </c>
      <c r="S26">
        <v>0</v>
      </c>
      <c r="T26" s="10">
        <v>0</v>
      </c>
      <c r="U26">
        <v>18</v>
      </c>
      <c r="V26">
        <v>17</v>
      </c>
      <c r="W26">
        <v>17</v>
      </c>
      <c r="X26" s="10">
        <v>17</v>
      </c>
      <c r="Y26">
        <v>0</v>
      </c>
      <c r="Z26">
        <v>0</v>
      </c>
      <c r="AA26">
        <v>0</v>
      </c>
      <c r="AB26" s="10">
        <v>0</v>
      </c>
      <c r="AC26" s="9">
        <f>SUM(E26:AB26)</f>
        <v>144</v>
      </c>
      <c r="AD26" s="43">
        <f>IF(ISERROR(SMALL($E26:$AB26,COUNTIF($E26:$AB26,-1)+COLUMN(AD26)-29)),"",SMALL($E26:$AB26,COUNTIF($E26:$AB26,-1)+COLUMN(AD26)-29))</f>
        <v>0</v>
      </c>
      <c r="AE26" s="44">
        <f>IF(ISERROR(SMALL($E26:$AB26,COUNTIF($E26:$AB26,-1)+COLUMN(AE26)-29)),"",SMALL($E26:$AB26,COUNTIF($E26:$AB26,-1)+COLUMN(AE26)-29))</f>
        <v>0</v>
      </c>
      <c r="AF26" s="79">
        <f>IF(ISERROR(SMALL($E26:$AB26,COUNTIF($E26:$AB26,-1)+COLUMN(AF26)-29)),"",SMALL($E26:$AB26,COUNTIF($E26:$AB26,-1)+COLUMN(AF26)-29))</f>
        <v>0</v>
      </c>
      <c r="AG26" s="78">
        <f>+AC26-AD26-AE26-AF26</f>
        <v>144</v>
      </c>
    </row>
    <row r="27" spans="1:33">
      <c r="A27" s="2">
        <v>19</v>
      </c>
      <c r="B27" s="2">
        <v>325</v>
      </c>
      <c r="C27" s="2" t="s">
        <v>202</v>
      </c>
      <c r="D27" s="60" t="s">
        <v>157</v>
      </c>
      <c r="E27" s="9">
        <v>0</v>
      </c>
      <c r="F27">
        <v>0</v>
      </c>
      <c r="G27">
        <v>0</v>
      </c>
      <c r="H27" s="10">
        <v>0</v>
      </c>
      <c r="I27">
        <v>0</v>
      </c>
      <c r="J27">
        <v>0</v>
      </c>
      <c r="K27">
        <v>0</v>
      </c>
      <c r="L27" s="10">
        <v>0</v>
      </c>
      <c r="M27">
        <v>0</v>
      </c>
      <c r="N27">
        <v>18</v>
      </c>
      <c r="O27">
        <v>21</v>
      </c>
      <c r="P27" s="10">
        <v>22</v>
      </c>
      <c r="Q27">
        <v>0</v>
      </c>
      <c r="R27">
        <v>0</v>
      </c>
      <c r="S27">
        <v>0</v>
      </c>
      <c r="T27" s="10">
        <v>0</v>
      </c>
      <c r="U27">
        <v>0</v>
      </c>
      <c r="V27">
        <v>0</v>
      </c>
      <c r="W27">
        <v>0</v>
      </c>
      <c r="X27" s="10">
        <v>0</v>
      </c>
      <c r="Y27">
        <v>0</v>
      </c>
      <c r="Z27">
        <v>22</v>
      </c>
      <c r="AA27">
        <v>21</v>
      </c>
      <c r="AB27" s="10">
        <v>23</v>
      </c>
      <c r="AC27" s="9">
        <f>SUM(E27:AB27)</f>
        <v>127</v>
      </c>
      <c r="AD27" s="43">
        <f>IF(ISERROR(SMALL($E27:$AB27,COUNTIF($E27:$AB27,-1)+COLUMN(AD27)-29)),"",SMALL($E27:$AB27,COUNTIF($E27:$AB27,-1)+COLUMN(AD27)-29))</f>
        <v>0</v>
      </c>
      <c r="AE27" s="44">
        <f>IF(ISERROR(SMALL($E27:$AB27,COUNTIF($E27:$AB27,-1)+COLUMN(AE27)-29)),"",SMALL($E27:$AB27,COUNTIF($E27:$AB27,-1)+COLUMN(AE27)-29))</f>
        <v>0</v>
      </c>
      <c r="AF27" s="79">
        <f>IF(ISERROR(SMALL($E27:$AB27,COUNTIF($E27:$AB27,-1)+COLUMN(AF27)-29)),"",SMALL($E27:$AB27,COUNTIF($E27:$AB27,-1)+COLUMN(AF27)-29))</f>
        <v>0</v>
      </c>
      <c r="AG27" s="78">
        <f>+AC27-AD27-AE27-AF27</f>
        <v>127</v>
      </c>
    </row>
    <row r="28" spans="1:33">
      <c r="A28" s="2">
        <v>20</v>
      </c>
      <c r="B28" s="2">
        <v>236</v>
      </c>
      <c r="C28" s="2" t="s">
        <v>203</v>
      </c>
      <c r="D28" s="60" t="s">
        <v>157</v>
      </c>
      <c r="E28" s="9">
        <v>0</v>
      </c>
      <c r="F28">
        <v>0</v>
      </c>
      <c r="G28">
        <v>0</v>
      </c>
      <c r="H28" s="10">
        <v>0</v>
      </c>
      <c r="I28">
        <v>30</v>
      </c>
      <c r="J28">
        <v>30</v>
      </c>
      <c r="K28">
        <v>32</v>
      </c>
      <c r="L28" s="10">
        <v>27</v>
      </c>
      <c r="M28">
        <v>0</v>
      </c>
      <c r="N28">
        <v>0</v>
      </c>
      <c r="O28">
        <v>0</v>
      </c>
      <c r="P28" s="10">
        <v>0</v>
      </c>
      <c r="Q28">
        <v>0</v>
      </c>
      <c r="R28">
        <v>0</v>
      </c>
      <c r="S28">
        <v>0</v>
      </c>
      <c r="T28" s="10">
        <v>0</v>
      </c>
      <c r="U28">
        <v>0</v>
      </c>
      <c r="V28">
        <v>0</v>
      </c>
      <c r="W28">
        <v>0</v>
      </c>
      <c r="X28" s="10">
        <v>0</v>
      </c>
      <c r="Y28">
        <v>0</v>
      </c>
      <c r="Z28">
        <v>0</v>
      </c>
      <c r="AA28">
        <v>0</v>
      </c>
      <c r="AB28" s="10">
        <v>0</v>
      </c>
      <c r="AC28" s="9">
        <f>SUM(E28:AB28)</f>
        <v>119</v>
      </c>
      <c r="AD28" s="43">
        <f>IF(ISERROR(SMALL($E28:$AB28,COUNTIF($E28:$AB28,-1)+COLUMN(AD28)-29)),"",SMALL($E28:$AB28,COUNTIF($E28:$AB28,-1)+COLUMN(AD28)-29))</f>
        <v>0</v>
      </c>
      <c r="AE28" s="44">
        <f>IF(ISERROR(SMALL($E28:$AB28,COUNTIF($E28:$AB28,-1)+COLUMN(AE28)-29)),"",SMALL($E28:$AB28,COUNTIF($E28:$AB28,-1)+COLUMN(AE28)-29))</f>
        <v>0</v>
      </c>
      <c r="AF28" s="79">
        <f>IF(ISERROR(SMALL($E28:$AB28,COUNTIF($E28:$AB28,-1)+COLUMN(AF28)-29)),"",SMALL($E28:$AB28,COUNTIF($E28:$AB28,-1)+COLUMN(AF28)-29))</f>
        <v>0</v>
      </c>
      <c r="AG28" s="78">
        <f>+AC28-AD28-AE28-AF28</f>
        <v>119</v>
      </c>
    </row>
    <row r="29" spans="1:33">
      <c r="A29" s="2">
        <v>21</v>
      </c>
      <c r="B29" s="2">
        <v>138</v>
      </c>
      <c r="C29" s="2" t="s">
        <v>176</v>
      </c>
      <c r="D29" s="60" t="s">
        <v>157</v>
      </c>
      <c r="E29" s="9">
        <v>0</v>
      </c>
      <c r="F29">
        <v>0</v>
      </c>
      <c r="G29">
        <v>0</v>
      </c>
      <c r="H29" s="10">
        <v>0</v>
      </c>
      <c r="I29">
        <v>0</v>
      </c>
      <c r="J29">
        <v>0</v>
      </c>
      <c r="K29">
        <v>0</v>
      </c>
      <c r="L29" s="10">
        <v>0</v>
      </c>
      <c r="M29">
        <v>0</v>
      </c>
      <c r="N29">
        <v>0</v>
      </c>
      <c r="O29">
        <v>0</v>
      </c>
      <c r="P29" s="10">
        <v>0</v>
      </c>
      <c r="Q29">
        <v>0</v>
      </c>
      <c r="R29">
        <v>0</v>
      </c>
      <c r="S29">
        <v>0</v>
      </c>
      <c r="T29" s="10">
        <v>0</v>
      </c>
      <c r="U29">
        <v>28</v>
      </c>
      <c r="V29">
        <v>30</v>
      </c>
      <c r="W29">
        <v>30</v>
      </c>
      <c r="X29" s="10">
        <v>27</v>
      </c>
      <c r="Y29">
        <v>0</v>
      </c>
      <c r="Z29">
        <v>0</v>
      </c>
      <c r="AA29">
        <v>0</v>
      </c>
      <c r="AB29" s="10">
        <v>0</v>
      </c>
      <c r="AC29" s="9">
        <f>SUM(E29:AB29)</f>
        <v>115</v>
      </c>
      <c r="AD29" s="43">
        <f>IF(ISERROR(SMALL($E29:$AB29,COUNTIF($E29:$AB29,-1)+COLUMN(AD29)-29)),"",SMALL($E29:$AB29,COUNTIF($E29:$AB29,-1)+COLUMN(AD29)-29))</f>
        <v>0</v>
      </c>
      <c r="AE29" s="44">
        <f>IF(ISERROR(SMALL($E29:$AB29,COUNTIF($E29:$AB29,-1)+COLUMN(AE29)-29)),"",SMALL($E29:$AB29,COUNTIF($E29:$AB29,-1)+COLUMN(AE29)-29))</f>
        <v>0</v>
      </c>
      <c r="AF29" s="79">
        <f>IF(ISERROR(SMALL($E29:$AB29,COUNTIF($E29:$AB29,-1)+COLUMN(AF29)-29)),"",SMALL($E29:$AB29,COUNTIF($E29:$AB29,-1)+COLUMN(AF29)-29))</f>
        <v>0</v>
      </c>
      <c r="AG29" s="78">
        <f>+AC29-AD29-AE29-AF29</f>
        <v>115</v>
      </c>
    </row>
    <row r="30" spans="1:33">
      <c r="A30" s="2">
        <v>22</v>
      </c>
      <c r="B30" s="2">
        <v>177</v>
      </c>
      <c r="C30" s="2" t="s">
        <v>204</v>
      </c>
      <c r="D30" s="60" t="s">
        <v>159</v>
      </c>
      <c r="E30" s="9">
        <v>22</v>
      </c>
      <c r="F30">
        <v>26</v>
      </c>
      <c r="G30">
        <v>26</v>
      </c>
      <c r="H30" s="10">
        <v>22</v>
      </c>
      <c r="I30">
        <v>17</v>
      </c>
      <c r="J30">
        <v>0</v>
      </c>
      <c r="K30">
        <v>0</v>
      </c>
      <c r="L30" s="10">
        <v>0</v>
      </c>
      <c r="M30">
        <v>0</v>
      </c>
      <c r="N30">
        <v>0</v>
      </c>
      <c r="O30">
        <v>0</v>
      </c>
      <c r="P30" s="10">
        <v>0</v>
      </c>
      <c r="Q30">
        <v>0</v>
      </c>
      <c r="R30">
        <v>0</v>
      </c>
      <c r="S30">
        <v>0</v>
      </c>
      <c r="T30" s="10">
        <v>0</v>
      </c>
      <c r="U30">
        <v>0</v>
      </c>
      <c r="V30">
        <v>0</v>
      </c>
      <c r="W30">
        <v>0</v>
      </c>
      <c r="X30" s="10">
        <v>0</v>
      </c>
      <c r="Y30">
        <v>0</v>
      </c>
      <c r="Z30">
        <v>0</v>
      </c>
      <c r="AA30">
        <v>0</v>
      </c>
      <c r="AB30" s="10">
        <v>0</v>
      </c>
      <c r="AC30" s="9">
        <f>SUM(E30:AB30)</f>
        <v>113</v>
      </c>
      <c r="AD30" s="43">
        <f>IF(ISERROR(SMALL($E30:$AB30,COUNTIF($E30:$AB30,-1)+COLUMN(AD30)-29)),"",SMALL($E30:$AB30,COUNTIF($E30:$AB30,-1)+COLUMN(AD30)-29))</f>
        <v>0</v>
      </c>
      <c r="AE30" s="44">
        <f>IF(ISERROR(SMALL($E30:$AB30,COUNTIF($E30:$AB30,-1)+COLUMN(AE30)-29)),"",SMALL($E30:$AB30,COUNTIF($E30:$AB30,-1)+COLUMN(AE30)-29))</f>
        <v>0</v>
      </c>
      <c r="AF30" s="79">
        <f>IF(ISERROR(SMALL($E30:$AB30,COUNTIF($E30:$AB30,-1)+COLUMN(AF30)-29)),"",SMALL($E30:$AB30,COUNTIF($E30:$AB30,-1)+COLUMN(AF30)-29))</f>
        <v>0</v>
      </c>
      <c r="AG30" s="78">
        <f>+AC30-AD30-AE30-AF30</f>
        <v>113</v>
      </c>
    </row>
    <row r="31" spans="1:33">
      <c r="A31" s="2">
        <v>23</v>
      </c>
      <c r="B31" s="2">
        <v>130</v>
      </c>
      <c r="C31" s="2" t="s">
        <v>163</v>
      </c>
      <c r="D31" s="60" t="s">
        <v>157</v>
      </c>
      <c r="E31" s="9">
        <v>0</v>
      </c>
      <c r="F31">
        <v>0</v>
      </c>
      <c r="G31">
        <v>0</v>
      </c>
      <c r="H31" s="10">
        <v>0</v>
      </c>
      <c r="I31">
        <v>0</v>
      </c>
      <c r="J31">
        <v>0</v>
      </c>
      <c r="K31">
        <v>0</v>
      </c>
      <c r="L31" s="10">
        <v>0</v>
      </c>
      <c r="M31">
        <v>0</v>
      </c>
      <c r="N31">
        <v>0</v>
      </c>
      <c r="O31">
        <v>0</v>
      </c>
      <c r="P31" s="10">
        <v>0</v>
      </c>
      <c r="Q31">
        <v>23</v>
      </c>
      <c r="R31">
        <v>29</v>
      </c>
      <c r="S31">
        <v>27</v>
      </c>
      <c r="T31" s="10">
        <v>19</v>
      </c>
      <c r="U31">
        <v>0</v>
      </c>
      <c r="V31">
        <v>0</v>
      </c>
      <c r="W31">
        <v>0</v>
      </c>
      <c r="X31" s="10">
        <v>0</v>
      </c>
      <c r="Y31">
        <v>0</v>
      </c>
      <c r="Z31">
        <v>0</v>
      </c>
      <c r="AA31">
        <v>0</v>
      </c>
      <c r="AB31" s="10">
        <v>0</v>
      </c>
      <c r="AC31" s="9">
        <f>SUM(E31:AB31)</f>
        <v>98</v>
      </c>
      <c r="AD31" s="43">
        <f>IF(ISERROR(SMALL($E31:$AB31,COUNTIF($E31:$AB31,-1)+COLUMN(AD31)-29)),"",SMALL($E31:$AB31,COUNTIF($E31:$AB31,-1)+COLUMN(AD31)-29))</f>
        <v>0</v>
      </c>
      <c r="AE31" s="44">
        <f>IF(ISERROR(SMALL($E31:$AB31,COUNTIF($E31:$AB31,-1)+COLUMN(AE31)-29)),"",SMALL($E31:$AB31,COUNTIF($E31:$AB31,-1)+COLUMN(AE31)-29))</f>
        <v>0</v>
      </c>
      <c r="AF31" s="79">
        <f>IF(ISERROR(SMALL($E31:$AB31,COUNTIF($E31:$AB31,-1)+COLUMN(AF31)-29)),"",SMALL($E31:$AB31,COUNTIF($E31:$AB31,-1)+COLUMN(AF31)-29))</f>
        <v>0</v>
      </c>
      <c r="AG31" s="78">
        <f>+AC31-AD31-AE31-AF31</f>
        <v>98</v>
      </c>
    </row>
    <row r="32" spans="1:33">
      <c r="A32" s="2">
        <v>24</v>
      </c>
      <c r="B32" s="2">
        <v>133</v>
      </c>
      <c r="C32" s="2" t="s">
        <v>169</v>
      </c>
      <c r="D32" s="60" t="s">
        <v>159</v>
      </c>
      <c r="E32" s="9">
        <v>0</v>
      </c>
      <c r="F32">
        <v>0</v>
      </c>
      <c r="G32">
        <v>0</v>
      </c>
      <c r="H32" s="10">
        <v>0</v>
      </c>
      <c r="I32">
        <v>0</v>
      </c>
      <c r="J32">
        <v>0</v>
      </c>
      <c r="K32">
        <v>0</v>
      </c>
      <c r="L32" s="10">
        <v>0</v>
      </c>
      <c r="M32">
        <v>0</v>
      </c>
      <c r="N32">
        <v>0</v>
      </c>
      <c r="O32">
        <v>0</v>
      </c>
      <c r="P32" s="10">
        <v>0</v>
      </c>
      <c r="Q32">
        <v>0</v>
      </c>
      <c r="R32">
        <v>0</v>
      </c>
      <c r="S32">
        <v>0</v>
      </c>
      <c r="T32" s="10">
        <v>0</v>
      </c>
      <c r="U32">
        <v>16</v>
      </c>
      <c r="V32">
        <v>27</v>
      </c>
      <c r="W32">
        <v>26</v>
      </c>
      <c r="X32" s="10">
        <v>29</v>
      </c>
      <c r="Y32">
        <v>0</v>
      </c>
      <c r="Z32">
        <v>0</v>
      </c>
      <c r="AA32">
        <v>0</v>
      </c>
      <c r="AB32" s="10">
        <v>0</v>
      </c>
      <c r="AC32" s="9">
        <f>SUM(E32:AB32)</f>
        <v>98</v>
      </c>
      <c r="AD32" s="43">
        <f>IF(ISERROR(SMALL($E32:$AB32,COUNTIF($E32:$AB32,-1)+COLUMN(AD32)-29)),"",SMALL($E32:$AB32,COUNTIF($E32:$AB32,-1)+COLUMN(AD32)-29))</f>
        <v>0</v>
      </c>
      <c r="AE32" s="44">
        <f>IF(ISERROR(SMALL($E32:$AB32,COUNTIF($E32:$AB32,-1)+COLUMN(AE32)-29)),"",SMALL($E32:$AB32,COUNTIF($E32:$AB32,-1)+COLUMN(AE32)-29))</f>
        <v>0</v>
      </c>
      <c r="AF32" s="79">
        <f>IF(ISERROR(SMALL($E32:$AB32,COUNTIF($E32:$AB32,-1)+COLUMN(AF32)-29)),"",SMALL($E32:$AB32,COUNTIF($E32:$AB32,-1)+COLUMN(AF32)-29))</f>
        <v>0</v>
      </c>
      <c r="AG32" s="78">
        <f>+AC32-AD32-AE32-AF32</f>
        <v>98</v>
      </c>
    </row>
    <row r="33" spans="1:33">
      <c r="A33" s="2">
        <v>25</v>
      </c>
      <c r="B33" s="2">
        <v>165</v>
      </c>
      <c r="C33" s="2" t="s">
        <v>205</v>
      </c>
      <c r="D33" s="60" t="s">
        <v>159</v>
      </c>
      <c r="E33" s="9">
        <v>0</v>
      </c>
      <c r="F33">
        <v>0</v>
      </c>
      <c r="G33">
        <v>0</v>
      </c>
      <c r="H33" s="10">
        <v>0</v>
      </c>
      <c r="I33">
        <v>0</v>
      </c>
      <c r="J33">
        <v>0</v>
      </c>
      <c r="K33">
        <v>0</v>
      </c>
      <c r="L33" s="10">
        <v>0</v>
      </c>
      <c r="M33">
        <v>0</v>
      </c>
      <c r="N33">
        <v>0</v>
      </c>
      <c r="O33">
        <v>0</v>
      </c>
      <c r="P33" s="10">
        <v>0</v>
      </c>
      <c r="Q33">
        <v>0</v>
      </c>
      <c r="R33">
        <v>0</v>
      </c>
      <c r="S33">
        <v>0</v>
      </c>
      <c r="T33" s="10">
        <v>0</v>
      </c>
      <c r="U33">
        <v>20</v>
      </c>
      <c r="V33">
        <v>25</v>
      </c>
      <c r="W33">
        <v>21</v>
      </c>
      <c r="X33" s="10">
        <v>23</v>
      </c>
      <c r="Y33">
        <v>0</v>
      </c>
      <c r="Z33">
        <v>0</v>
      </c>
      <c r="AA33">
        <v>0</v>
      </c>
      <c r="AB33" s="10">
        <v>0</v>
      </c>
      <c r="AC33" s="9">
        <f>SUM(E33:AB33)</f>
        <v>89</v>
      </c>
      <c r="AD33" s="43">
        <f>IF(ISERROR(SMALL($E33:$AB33,COUNTIF($E33:$AB33,-1)+COLUMN(AD33)-29)),"",SMALL($E33:$AB33,COUNTIF($E33:$AB33,-1)+COLUMN(AD33)-29))</f>
        <v>0</v>
      </c>
      <c r="AE33" s="44">
        <f>IF(ISERROR(SMALL($E33:$AB33,COUNTIF($E33:$AB33,-1)+COLUMN(AE33)-29)),"",SMALL($E33:$AB33,COUNTIF($E33:$AB33,-1)+COLUMN(AE33)-29))</f>
        <v>0</v>
      </c>
      <c r="AF33" s="79">
        <f>IF(ISERROR(SMALL($E33:$AB33,COUNTIF($E33:$AB33,-1)+COLUMN(AF33)-29)),"",SMALL($E33:$AB33,COUNTIF($E33:$AB33,-1)+COLUMN(AF33)-29))</f>
        <v>0</v>
      </c>
      <c r="AG33" s="78">
        <f>+AC33-AD33-AE33-AF33</f>
        <v>89</v>
      </c>
    </row>
    <row r="34" spans="1:33">
      <c r="A34" s="2">
        <v>26</v>
      </c>
      <c r="B34" s="2">
        <v>233</v>
      </c>
      <c r="C34" s="2" t="s">
        <v>206</v>
      </c>
      <c r="D34" s="60" t="s">
        <v>157</v>
      </c>
      <c r="E34" s="9">
        <v>0</v>
      </c>
      <c r="F34">
        <v>0</v>
      </c>
      <c r="G34">
        <v>0</v>
      </c>
      <c r="H34" s="10">
        <v>0</v>
      </c>
      <c r="I34">
        <v>0</v>
      </c>
      <c r="J34">
        <v>18</v>
      </c>
      <c r="K34">
        <v>27</v>
      </c>
      <c r="L34" s="10">
        <v>29</v>
      </c>
      <c r="M34">
        <v>0</v>
      </c>
      <c r="N34">
        <v>0</v>
      </c>
      <c r="O34">
        <v>0</v>
      </c>
      <c r="P34" s="10">
        <v>0</v>
      </c>
      <c r="Q34">
        <v>0</v>
      </c>
      <c r="R34">
        <v>0</v>
      </c>
      <c r="S34">
        <v>0</v>
      </c>
      <c r="T34" s="10">
        <v>0</v>
      </c>
      <c r="U34">
        <v>0</v>
      </c>
      <c r="V34">
        <v>0</v>
      </c>
      <c r="W34">
        <v>0</v>
      </c>
      <c r="X34" s="10">
        <v>0</v>
      </c>
      <c r="Y34">
        <v>0</v>
      </c>
      <c r="Z34">
        <v>0</v>
      </c>
      <c r="AA34">
        <v>0</v>
      </c>
      <c r="AB34" s="10">
        <v>0</v>
      </c>
      <c r="AC34" s="9">
        <f>SUM(E34:AB34)</f>
        <v>74</v>
      </c>
      <c r="AD34" s="43">
        <f>IF(ISERROR(SMALL($E34:$AB34,COUNTIF($E34:$AB34,-1)+COLUMN(AD34)-29)),"",SMALL($E34:$AB34,COUNTIF($E34:$AB34,-1)+COLUMN(AD34)-29))</f>
        <v>0</v>
      </c>
      <c r="AE34" s="44">
        <f>IF(ISERROR(SMALL($E34:$AB34,COUNTIF($E34:$AB34,-1)+COLUMN(AE34)-29)),"",SMALL($E34:$AB34,COUNTIF($E34:$AB34,-1)+COLUMN(AE34)-29))</f>
        <v>0</v>
      </c>
      <c r="AF34" s="79">
        <f>IF(ISERROR(SMALL($E34:$AB34,COUNTIF($E34:$AB34,-1)+COLUMN(AF34)-29)),"",SMALL($E34:$AB34,COUNTIF($E34:$AB34,-1)+COLUMN(AF34)-29))</f>
        <v>0</v>
      </c>
      <c r="AG34" s="78">
        <f>+AC34-AD34-AE34-AF34</f>
        <v>74</v>
      </c>
    </row>
    <row r="35" spans="1:33">
      <c r="A35" s="2">
        <v>27</v>
      </c>
      <c r="B35" s="2">
        <v>5</v>
      </c>
      <c r="C35" s="2" t="s">
        <v>207</v>
      </c>
      <c r="D35" s="60" t="s">
        <v>159</v>
      </c>
      <c r="E35" s="9">
        <v>0</v>
      </c>
      <c r="F35">
        <v>0</v>
      </c>
      <c r="G35">
        <v>0</v>
      </c>
      <c r="H35" s="10">
        <v>0</v>
      </c>
      <c r="I35">
        <v>0</v>
      </c>
      <c r="J35">
        <v>0</v>
      </c>
      <c r="K35">
        <v>0</v>
      </c>
      <c r="L35" s="10">
        <v>0</v>
      </c>
      <c r="M35">
        <v>17</v>
      </c>
      <c r="N35">
        <v>16</v>
      </c>
      <c r="O35">
        <v>20</v>
      </c>
      <c r="P35" s="10">
        <v>16</v>
      </c>
      <c r="Q35">
        <v>0</v>
      </c>
      <c r="R35">
        <v>0</v>
      </c>
      <c r="S35">
        <v>0</v>
      </c>
      <c r="T35" s="10">
        <v>0</v>
      </c>
      <c r="U35">
        <v>0</v>
      </c>
      <c r="V35">
        <v>0</v>
      </c>
      <c r="W35">
        <v>0</v>
      </c>
      <c r="X35" s="10">
        <v>0</v>
      </c>
      <c r="Y35">
        <v>0</v>
      </c>
      <c r="Z35">
        <v>0</v>
      </c>
      <c r="AA35">
        <v>0</v>
      </c>
      <c r="AB35" s="10">
        <v>0</v>
      </c>
      <c r="AC35" s="9">
        <f>SUM(E35:AB35)</f>
        <v>69</v>
      </c>
      <c r="AD35" s="43">
        <f>IF(ISERROR(SMALL($E35:$AB35,COUNTIF($E35:$AB35,-1)+COLUMN(AD35)-29)),"",SMALL($E35:$AB35,COUNTIF($E35:$AB35,-1)+COLUMN(AD35)-29))</f>
        <v>0</v>
      </c>
      <c r="AE35" s="44">
        <f>IF(ISERROR(SMALL($E35:$AB35,COUNTIF($E35:$AB35,-1)+COLUMN(AE35)-29)),"",SMALL($E35:$AB35,COUNTIF($E35:$AB35,-1)+COLUMN(AE35)-29))</f>
        <v>0</v>
      </c>
      <c r="AF35" s="79">
        <f>IF(ISERROR(SMALL($E35:$AB35,COUNTIF($E35:$AB35,-1)+COLUMN(AF35)-29)),"",SMALL($E35:$AB35,COUNTIF($E35:$AB35,-1)+COLUMN(AF35)-29))</f>
        <v>0</v>
      </c>
      <c r="AG35" s="78">
        <f>+AC35-AD35-AE35-AF35</f>
        <v>69</v>
      </c>
    </row>
    <row r="36" spans="1:33">
      <c r="A36" s="2">
        <v>28</v>
      </c>
      <c r="B36" s="2">
        <v>193</v>
      </c>
      <c r="C36" s="2" t="s">
        <v>208</v>
      </c>
      <c r="D36" s="60" t="s">
        <v>157</v>
      </c>
      <c r="E36" s="9">
        <v>0</v>
      </c>
      <c r="F36">
        <v>0</v>
      </c>
      <c r="G36">
        <v>0</v>
      </c>
      <c r="H36" s="10">
        <v>0</v>
      </c>
      <c r="I36">
        <v>0</v>
      </c>
      <c r="J36">
        <v>0</v>
      </c>
      <c r="K36">
        <v>0</v>
      </c>
      <c r="L36" s="10">
        <v>0</v>
      </c>
      <c r="M36">
        <v>0</v>
      </c>
      <c r="N36">
        <v>0</v>
      </c>
      <c r="O36">
        <v>0</v>
      </c>
      <c r="P36" s="10">
        <v>0</v>
      </c>
      <c r="Q36">
        <v>0</v>
      </c>
      <c r="R36">
        <v>0</v>
      </c>
      <c r="S36">
        <v>0</v>
      </c>
      <c r="T36" s="10">
        <v>0</v>
      </c>
      <c r="U36">
        <v>15</v>
      </c>
      <c r="V36">
        <v>18</v>
      </c>
      <c r="W36">
        <v>16</v>
      </c>
      <c r="X36" s="10">
        <v>16</v>
      </c>
      <c r="Y36">
        <v>0</v>
      </c>
      <c r="Z36">
        <v>0</v>
      </c>
      <c r="AA36">
        <v>0</v>
      </c>
      <c r="AB36" s="10">
        <v>0</v>
      </c>
      <c r="AC36" s="9">
        <f>SUM(E36:AB36)</f>
        <v>65</v>
      </c>
      <c r="AD36" s="43">
        <f>IF(ISERROR(SMALL($E36:$AB36,COUNTIF($E36:$AB36,-1)+COLUMN(AD36)-29)),"",SMALL($E36:$AB36,COUNTIF($E36:$AB36,-1)+COLUMN(AD36)-29))</f>
        <v>0</v>
      </c>
      <c r="AE36" s="44">
        <f>IF(ISERROR(SMALL($E36:$AB36,COUNTIF($E36:$AB36,-1)+COLUMN(AE36)-29)),"",SMALL($E36:$AB36,COUNTIF($E36:$AB36,-1)+COLUMN(AE36)-29))</f>
        <v>0</v>
      </c>
      <c r="AF36" s="79">
        <f>IF(ISERROR(SMALL($E36:$AB36,COUNTIF($E36:$AB36,-1)+COLUMN(AF36)-29)),"",SMALL($E36:$AB36,COUNTIF($E36:$AB36,-1)+COLUMN(AF36)-29))</f>
        <v>0</v>
      </c>
      <c r="AG36" s="78">
        <f>+AC36-AD36-AE36-AF36</f>
        <v>65</v>
      </c>
    </row>
    <row r="37" spans="1:33">
      <c r="A37" s="2"/>
      <c r="B37" s="2"/>
      <c r="C37" s="2"/>
      <c r="D37" s="9"/>
      <c r="E37" s="9"/>
      <c r="H37" s="10"/>
      <c r="L37" s="10"/>
      <c r="P37" s="10"/>
      <c r="T37" s="10"/>
      <c r="X37" s="10"/>
      <c r="AB37" s="10"/>
      <c r="AC37" s="9"/>
      <c r="AD37" s="9"/>
      <c r="AF37" s="10"/>
      <c r="AG37" s="10"/>
    </row>
    <row r="38" spans="1:33">
      <c r="A38" s="2"/>
      <c r="B38" s="2"/>
      <c r="C38" s="2"/>
      <c r="D38" s="9"/>
      <c r="E38" s="9"/>
      <c r="H38" s="10"/>
      <c r="L38" s="10"/>
      <c r="P38" s="10"/>
      <c r="T38" s="10"/>
      <c r="X38" s="10"/>
      <c r="AB38" s="10"/>
      <c r="AC38" s="9"/>
      <c r="AD38" s="9"/>
      <c r="AF38" s="10"/>
      <c r="AG38" s="10"/>
    </row>
    <row r="39" spans="1:33" ht="15.75" thickBot="1">
      <c r="A39" s="5"/>
      <c r="B39" s="5"/>
      <c r="C39" s="5"/>
      <c r="D39" s="61"/>
      <c r="E39" s="11"/>
      <c r="F39" s="12"/>
      <c r="G39" s="12"/>
      <c r="H39" s="13"/>
      <c r="I39" s="12"/>
      <c r="J39" s="12"/>
      <c r="K39" s="12"/>
      <c r="L39" s="13"/>
      <c r="M39" s="11"/>
      <c r="N39" s="12"/>
      <c r="O39" s="12"/>
      <c r="P39" s="13"/>
      <c r="Q39" s="11"/>
      <c r="R39" s="12"/>
      <c r="S39" s="12"/>
      <c r="T39" s="13"/>
      <c r="U39" s="11"/>
      <c r="V39" s="12"/>
      <c r="W39" s="12"/>
      <c r="X39" s="13"/>
      <c r="Y39" s="11"/>
      <c r="Z39" s="12"/>
      <c r="AA39" s="12"/>
      <c r="AB39" s="13"/>
      <c r="AC39" s="11"/>
      <c r="AD39" s="25"/>
      <c r="AE39" s="26"/>
      <c r="AF39" s="27"/>
      <c r="AG39" s="13"/>
    </row>
    <row r="40" spans="1:33">
      <c r="D40" s="42"/>
      <c r="E40">
        <f t="shared" ref="E40:AB40" si="0">SUM(E9:E39)</f>
        <v>324</v>
      </c>
      <c r="F40">
        <f t="shared" si="0"/>
        <v>302</v>
      </c>
      <c r="G40">
        <f t="shared" si="0"/>
        <v>323</v>
      </c>
      <c r="H40">
        <f t="shared" si="0"/>
        <v>323</v>
      </c>
      <c r="I40">
        <f t="shared" si="0"/>
        <v>414</v>
      </c>
      <c r="J40">
        <f t="shared" si="0"/>
        <v>413</v>
      </c>
      <c r="K40">
        <f t="shared" si="0"/>
        <v>413</v>
      </c>
      <c r="L40">
        <f t="shared" si="0"/>
        <v>413</v>
      </c>
      <c r="M40">
        <f t="shared" si="0"/>
        <v>398</v>
      </c>
      <c r="N40">
        <f t="shared" si="0"/>
        <v>413</v>
      </c>
      <c r="O40">
        <f t="shared" si="0"/>
        <v>413</v>
      </c>
      <c r="P40">
        <f t="shared" si="0"/>
        <v>413</v>
      </c>
      <c r="Q40">
        <f t="shared" si="0"/>
        <v>381</v>
      </c>
      <c r="R40">
        <f t="shared" si="0"/>
        <v>380</v>
      </c>
      <c r="S40">
        <f t="shared" si="0"/>
        <v>380</v>
      </c>
      <c r="T40">
        <f t="shared" si="0"/>
        <v>380</v>
      </c>
      <c r="U40">
        <f t="shared" si="0"/>
        <v>429</v>
      </c>
      <c r="V40">
        <f t="shared" si="0"/>
        <v>428</v>
      </c>
      <c r="W40">
        <f t="shared" si="0"/>
        <v>413</v>
      </c>
      <c r="X40">
        <f t="shared" si="0"/>
        <v>428</v>
      </c>
      <c r="Y40">
        <f t="shared" si="0"/>
        <v>324</v>
      </c>
      <c r="Z40">
        <f t="shared" si="0"/>
        <v>343</v>
      </c>
      <c r="AA40">
        <f t="shared" si="0"/>
        <v>343</v>
      </c>
      <c r="AB40">
        <f t="shared" si="0"/>
        <v>343</v>
      </c>
      <c r="AD40" s="24"/>
      <c r="AE40" s="24"/>
      <c r="AF40" s="24"/>
    </row>
    <row r="43" spans="1:33">
      <c r="A43" s="15"/>
      <c r="B43" t="s">
        <v>41</v>
      </c>
    </row>
    <row r="44" spans="1:33">
      <c r="A44" s="33"/>
      <c r="B44" t="s">
        <v>42</v>
      </c>
    </row>
    <row r="45" spans="1:33">
      <c r="A45" s="36"/>
      <c r="B45" t="s">
        <v>209</v>
      </c>
    </row>
    <row r="47" spans="1:33">
      <c r="A47" s="38" t="s">
        <v>19</v>
      </c>
      <c r="B47" t="s">
        <v>44</v>
      </c>
    </row>
    <row r="48" spans="1:33" ht="15.75" thickBot="1"/>
    <row r="49" spans="1:2">
      <c r="A49" s="28" t="s">
        <v>45</v>
      </c>
    </row>
    <row r="50" spans="1:2" ht="15.75" thickBot="1">
      <c r="A50" s="29" t="s">
        <v>46</v>
      </c>
      <c r="B50" t="s">
        <v>47</v>
      </c>
    </row>
  </sheetData>
  <sortState xmlns:xlrd2="http://schemas.microsoft.com/office/spreadsheetml/2017/richdata2" ref="B9:AG36">
    <sortCondition descending="1" ref="AG9:AG36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11:AB11">
    <cfRule type="top10" dxfId="342" priority="35" bottom="1" rank="3"/>
    <cfRule type="top10" dxfId="341" priority="61" bottom="1" rank="1"/>
    <cfRule type="top10" dxfId="340" priority="85" bottom="1" rank="2"/>
    <cfRule type="top10" dxfId="339" priority="112" bottom="1" rank="3"/>
  </conditionalFormatting>
  <conditionalFormatting sqref="E9:AB9">
    <cfRule type="top10" dxfId="338" priority="32" bottom="1" rank="3"/>
    <cfRule type="top10" dxfId="337" priority="58" bottom="1" rank="1"/>
    <cfRule type="top10" dxfId="336" priority="82" bottom="1" rank="2"/>
    <cfRule type="top10" dxfId="335" priority="109" bottom="1" rank="3"/>
  </conditionalFormatting>
  <conditionalFormatting sqref="E12:AB12">
    <cfRule type="top10" dxfId="334" priority="30" bottom="1" rank="3"/>
    <cfRule type="top10" dxfId="333" priority="56" bottom="1" rank="1"/>
    <cfRule type="top10" dxfId="332" priority="80" bottom="1" rank="2"/>
    <cfRule type="top10" dxfId="331" priority="107" bottom="1" rank="3"/>
  </conditionalFormatting>
  <conditionalFormatting sqref="E13:AB13">
    <cfRule type="top10" dxfId="330" priority="29" bottom="1" rank="3"/>
    <cfRule type="top10" dxfId="329" priority="55" bottom="1" rank="1"/>
    <cfRule type="top10" dxfId="328" priority="79" bottom="1" rank="2"/>
    <cfRule type="top10" dxfId="327" priority="106" bottom="1" rank="3"/>
  </conditionalFormatting>
  <conditionalFormatting sqref="E10:AB10">
    <cfRule type="top10" dxfId="326" priority="28" bottom="1" rank="3"/>
    <cfRule type="top10" dxfId="325" priority="54" bottom="1" rank="1"/>
    <cfRule type="top10" dxfId="324" priority="78" bottom="1" rank="2"/>
    <cfRule type="top10" dxfId="323" priority="105" bottom="1" rank="3"/>
  </conditionalFormatting>
  <conditionalFormatting sqref="E21:M21 O21:Q21 S21:T21 Y21:AB21">
    <cfRule type="top10" dxfId="322" priority="25" bottom="1" rank="3"/>
    <cfRule type="top10" dxfId="321" priority="51" bottom="1" rank="1"/>
    <cfRule type="top10" dxfId="320" priority="75" bottom="1" rank="2"/>
    <cfRule type="top10" dxfId="319" priority="102" bottom="1" rank="3"/>
  </conditionalFormatting>
  <conditionalFormatting sqref="E18:M18 O18:Q18 S18:U18 W18:AB18">
    <cfRule type="top10" dxfId="318" priority="24" bottom="1" rank="3"/>
    <cfRule type="top10" dxfId="317" priority="50" bottom="1" rank="1"/>
    <cfRule type="top10" dxfId="316" priority="74" bottom="1" rank="2"/>
    <cfRule type="top10" dxfId="315" priority="101" bottom="1" rank="3"/>
  </conditionalFormatting>
  <conditionalFormatting sqref="E19:M19 O19:Q19 S19:T19 Y19:AB19">
    <cfRule type="top10" dxfId="314" priority="23" bottom="1" rank="3"/>
    <cfRule type="top10" dxfId="313" priority="49" bottom="1" rank="1"/>
    <cfRule type="top10" dxfId="312" priority="73" bottom="1" rank="2"/>
    <cfRule type="top10" dxfId="311" priority="100" bottom="1" rank="3"/>
  </conditionalFormatting>
  <conditionalFormatting sqref="E20:M20 O20:Q20 S20:U20 W20:AB20">
    <cfRule type="top10" dxfId="310" priority="22" bottom="1" rank="3"/>
    <cfRule type="top10" dxfId="309" priority="48" bottom="1" rank="1"/>
    <cfRule type="top10" dxfId="308" priority="72" bottom="1" rank="2"/>
    <cfRule type="top10" dxfId="307" priority="99" bottom="1" rank="3"/>
  </conditionalFormatting>
  <conditionalFormatting sqref="E22:M22 O22:Q22 S22:U22 W22:AB22">
    <cfRule type="top10" dxfId="306" priority="21" bottom="1" rank="3"/>
    <cfRule type="top10" dxfId="305" priority="47" bottom="1" rank="1"/>
    <cfRule type="top10" dxfId="304" priority="71" bottom="1" rank="2"/>
    <cfRule type="top10" dxfId="303" priority="98" bottom="1" rank="3"/>
  </conditionalFormatting>
  <conditionalFormatting sqref="U21:X21 U19:X19">
    <cfRule type="top10" dxfId="302" priority="13" bottom="1" rank="3"/>
    <cfRule type="top10" dxfId="301" priority="14" bottom="1" rank="1"/>
    <cfRule type="top10" dxfId="300" priority="15" bottom="1" rank="2"/>
    <cfRule type="top10" dxfId="299" priority="16" bottom="1" rank="3"/>
  </conditionalFormatting>
  <conditionalFormatting sqref="E15:Q15 V20 S15:AB15 N18:N22 V22 V18 N25:O25">
    <cfRule type="top10" dxfId="298" priority="121" bottom="1" rank="3"/>
    <cfRule type="top10" dxfId="297" priority="122" bottom="1" rank="1"/>
    <cfRule type="top10" dxfId="296" priority="123" bottom="1" rank="2"/>
    <cfRule type="top10" dxfId="295" priority="124" bottom="1" rank="3"/>
  </conditionalFormatting>
  <conditionalFormatting sqref="R15 E14:AB14 R18:R22">
    <cfRule type="top10" dxfId="294" priority="125" bottom="1" rank="3"/>
    <cfRule type="top10" dxfId="293" priority="126" bottom="1" rank="1"/>
    <cfRule type="top10" dxfId="292" priority="127" bottom="1" rank="2"/>
    <cfRule type="top10" dxfId="291" priority="128" bottom="1" rank="3"/>
  </conditionalFormatting>
  <conditionalFormatting sqref="E16:AB16">
    <cfRule type="top10" dxfId="290" priority="12" bottom="1" rank="3"/>
  </conditionalFormatting>
  <conditionalFormatting sqref="E17:AB17">
    <cfRule type="top10" dxfId="289" priority="11" bottom="1" rank="3"/>
  </conditionalFormatting>
  <conditionalFormatting sqref="E23:AB23">
    <cfRule type="top10" dxfId="288" priority="9" bottom="1" rank="3"/>
  </conditionalFormatting>
  <conditionalFormatting sqref="E24:AB24">
    <cfRule type="top10" dxfId="287" priority="8" bottom="1" rank="3"/>
  </conditionalFormatting>
  <conditionalFormatting sqref="E26:AB26">
    <cfRule type="top10" dxfId="286" priority="7" bottom="1" rank="3"/>
  </conditionalFormatting>
  <conditionalFormatting sqref="E27:AB27">
    <cfRule type="top10" dxfId="285" priority="6" bottom="1" rank="3"/>
  </conditionalFormatting>
  <conditionalFormatting sqref="E22:AB22 N25:O25">
    <cfRule type="top10" dxfId="284" priority="5" bottom="1" rank="3"/>
  </conditionalFormatting>
  <conditionalFormatting sqref="E28:AB28">
    <cfRule type="top10" dxfId="283" priority="4" bottom="1" rank="3"/>
  </conditionalFormatting>
  <conditionalFormatting sqref="E29:AB29">
    <cfRule type="top10" dxfId="282" priority="3" bottom="1" rank="3"/>
  </conditionalFormatting>
  <conditionalFormatting sqref="E30:AB30">
    <cfRule type="top10" dxfId="281" priority="2" bottom="1" rank="3"/>
  </conditionalFormatting>
  <conditionalFormatting sqref="E31:AB31">
    <cfRule type="top10" dxfId="280" priority="1" bottom="1" rank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46"/>
  <sheetViews>
    <sheetView topLeftCell="P1" zoomScale="80" zoomScaleNormal="80" workbookViewId="0">
      <selection activeCell="C9" sqref="C9"/>
    </sheetView>
  </sheetViews>
  <sheetFormatPr defaultRowHeight="15"/>
  <cols>
    <col min="2" max="2" width="13.7109375" bestFit="1" customWidth="1"/>
    <col min="3" max="3" width="23.140625" bestFit="1" customWidth="1"/>
    <col min="4" max="4" width="18.28515625" customWidth="1"/>
    <col min="5" max="28" width="7.42578125" bestFit="1" customWidth="1"/>
  </cols>
  <sheetData>
    <row r="1" spans="1:33" ht="18.75">
      <c r="A1" s="3" t="str">
        <f>+'VK Senior algemeen'!A1</f>
        <v>NXT GP DUTCH OPEN 2022</v>
      </c>
    </row>
    <row r="3" spans="1:33">
      <c r="A3" s="4" t="s">
        <v>180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92" t="s">
        <v>7</v>
      </c>
      <c r="J6" s="87"/>
      <c r="K6" s="88"/>
      <c r="L6" s="89"/>
      <c r="M6" s="92" t="s">
        <v>8</v>
      </c>
      <c r="N6" s="87"/>
      <c r="O6" s="88"/>
      <c r="P6" s="89"/>
      <c r="Q6" s="92" t="s">
        <v>9</v>
      </c>
      <c r="R6" s="87"/>
      <c r="S6" s="88"/>
      <c r="T6" s="89"/>
      <c r="U6" s="92" t="s">
        <v>10</v>
      </c>
      <c r="V6" s="87"/>
      <c r="W6" s="88"/>
      <c r="X6" s="89"/>
      <c r="Y6" s="92" t="s">
        <v>11</v>
      </c>
      <c r="Z6" s="87"/>
      <c r="AA6" s="88"/>
      <c r="AB6" s="89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1</v>
      </c>
      <c r="C9" s="100" t="s">
        <v>184</v>
      </c>
      <c r="D9" s="60" t="s">
        <v>157</v>
      </c>
      <c r="E9" s="14">
        <v>37</v>
      </c>
      <c r="F9" s="36">
        <v>36</v>
      </c>
      <c r="G9" s="36">
        <v>36</v>
      </c>
      <c r="H9" s="37">
        <v>36</v>
      </c>
      <c r="I9" s="36">
        <v>36</v>
      </c>
      <c r="J9" s="36">
        <v>35</v>
      </c>
      <c r="K9" s="36">
        <v>30</v>
      </c>
      <c r="L9" s="10">
        <v>35</v>
      </c>
      <c r="M9" s="35">
        <f>35+1</f>
        <v>36</v>
      </c>
      <c r="N9" s="36">
        <f>32+1</f>
        <v>33</v>
      </c>
      <c r="O9" s="36">
        <f>35+1</f>
        <v>36</v>
      </c>
      <c r="P9" s="10">
        <v>35</v>
      </c>
      <c r="Q9" s="14">
        <f>1+35+1</f>
        <v>37</v>
      </c>
      <c r="R9" s="36">
        <f>35+1</f>
        <v>36</v>
      </c>
      <c r="S9">
        <v>35</v>
      </c>
      <c r="T9" s="10">
        <v>32</v>
      </c>
      <c r="U9" s="9">
        <v>32</v>
      </c>
      <c r="V9">
        <v>35</v>
      </c>
      <c r="W9">
        <v>35</v>
      </c>
      <c r="X9" s="37">
        <f>35+1</f>
        <v>36</v>
      </c>
      <c r="Y9" s="14">
        <f>1+35+1</f>
        <v>37</v>
      </c>
      <c r="Z9" s="36">
        <f>35+1</f>
        <v>36</v>
      </c>
      <c r="AA9">
        <v>35</v>
      </c>
      <c r="AB9" s="37">
        <f>35+1</f>
        <v>36</v>
      </c>
      <c r="AC9" s="9">
        <f>SUM(E9:AB9)</f>
        <v>843</v>
      </c>
      <c r="AD9" s="43">
        <f>IF(ISERROR(SMALL($E9:$AB9,COUNTIF($E9:$AB9,-1)+COLUMN(AD9)-29)),"",SMALL($E9:$AB9,COUNTIF($E9:$AB9,-1)+COLUMN(AD9)-29))</f>
        <v>30</v>
      </c>
      <c r="AE9" s="44">
        <f>IF(ISERROR(SMALL($E9:$AB9,COUNTIF($E9:$AB9,-1)+COLUMN(AE9)-29)),"",SMALL($E9:$AB9,COUNTIF($E9:$AB9,-1)+COLUMN(AE9)-29))</f>
        <v>32</v>
      </c>
      <c r="AF9" s="79">
        <f>IF(ISERROR(SMALL($E9:$AB9,COUNTIF($E9:$AB9,-1)+COLUMN(AF9)-29)),"",SMALL($E9:$AB9,COUNTIF($E9:$AB9,-1)+COLUMN(AF9)-29))</f>
        <v>32</v>
      </c>
      <c r="AG9" s="78">
        <f>+AC9-AD9-AE9-AF9</f>
        <v>749</v>
      </c>
    </row>
    <row r="10" spans="1:33">
      <c r="A10" s="2">
        <v>2</v>
      </c>
      <c r="B10" s="2">
        <v>189</v>
      </c>
      <c r="C10" s="2" t="s">
        <v>186</v>
      </c>
      <c r="D10" s="60" t="s">
        <v>157</v>
      </c>
      <c r="E10" s="9">
        <v>30</v>
      </c>
      <c r="F10">
        <v>32</v>
      </c>
      <c r="G10">
        <v>28</v>
      </c>
      <c r="H10" s="10">
        <v>29</v>
      </c>
      <c r="I10">
        <v>27</v>
      </c>
      <c r="J10">
        <v>28</v>
      </c>
      <c r="K10">
        <v>24</v>
      </c>
      <c r="L10" s="10">
        <v>23</v>
      </c>
      <c r="M10" s="9">
        <v>27</v>
      </c>
      <c r="N10">
        <v>29</v>
      </c>
      <c r="O10">
        <v>25</v>
      </c>
      <c r="P10" s="10">
        <v>32</v>
      </c>
      <c r="Q10" s="9">
        <v>27</v>
      </c>
      <c r="R10">
        <v>30</v>
      </c>
      <c r="S10">
        <v>32</v>
      </c>
      <c r="T10" s="10">
        <v>35</v>
      </c>
      <c r="U10" s="14">
        <f>1+35+1</f>
        <v>37</v>
      </c>
      <c r="V10" s="36">
        <f>32+1</f>
        <v>33</v>
      </c>
      <c r="W10">
        <v>32</v>
      </c>
      <c r="X10" s="10">
        <v>29</v>
      </c>
      <c r="Y10" s="9">
        <v>32</v>
      </c>
      <c r="Z10">
        <v>24</v>
      </c>
      <c r="AA10">
        <v>29</v>
      </c>
      <c r="AB10" s="10">
        <v>32</v>
      </c>
      <c r="AC10" s="9">
        <f>SUM(E10:AB10)</f>
        <v>706</v>
      </c>
      <c r="AD10" s="43">
        <f>IF(ISERROR(SMALL($E10:$AB10,COUNTIF($E10:$AB10,-1)+COLUMN(AD10)-29)),"",SMALL($E10:$AB10,COUNTIF($E10:$AB10,-1)+COLUMN(AD10)-29))</f>
        <v>23</v>
      </c>
      <c r="AE10" s="44">
        <f>IF(ISERROR(SMALL($E10:$AB10,COUNTIF($E10:$AB10,-1)+COLUMN(AE10)-29)),"",SMALL($E10:$AB10,COUNTIF($E10:$AB10,-1)+COLUMN(AE10)-29))</f>
        <v>24</v>
      </c>
      <c r="AF10" s="79">
        <f>IF(ISERROR(SMALL($E10:$AB10,COUNTIF($E10:$AB10,-1)+COLUMN(AF10)-29)),"",SMALL($E10:$AB10,COUNTIF($E10:$AB10,-1)+COLUMN(AF10)-29))</f>
        <v>24</v>
      </c>
      <c r="AG10" s="78">
        <f>+AC10-AD10-AE10-AF10</f>
        <v>635</v>
      </c>
    </row>
    <row r="11" spans="1:33">
      <c r="A11" s="2">
        <v>3</v>
      </c>
      <c r="B11" s="2">
        <v>122</v>
      </c>
      <c r="C11" s="2" t="s">
        <v>210</v>
      </c>
      <c r="D11" s="60" t="s">
        <v>157</v>
      </c>
      <c r="E11" s="9">
        <v>28</v>
      </c>
      <c r="F11">
        <v>30</v>
      </c>
      <c r="G11">
        <v>30</v>
      </c>
      <c r="H11" s="10">
        <v>28</v>
      </c>
      <c r="I11">
        <v>23</v>
      </c>
      <c r="J11">
        <v>25</v>
      </c>
      <c r="K11">
        <v>23</v>
      </c>
      <c r="L11" s="10">
        <v>22</v>
      </c>
      <c r="M11" s="9">
        <v>32</v>
      </c>
      <c r="N11">
        <v>28</v>
      </c>
      <c r="O11">
        <v>29</v>
      </c>
      <c r="P11" s="37">
        <f>29+1</f>
        <v>30</v>
      </c>
      <c r="Q11" s="9">
        <v>23</v>
      </c>
      <c r="R11">
        <v>26</v>
      </c>
      <c r="S11">
        <v>28</v>
      </c>
      <c r="T11" s="10">
        <v>29</v>
      </c>
      <c r="U11" s="9">
        <v>23</v>
      </c>
      <c r="V11">
        <v>24</v>
      </c>
      <c r="W11">
        <v>25</v>
      </c>
      <c r="X11" s="10">
        <v>26</v>
      </c>
      <c r="Y11" s="9">
        <v>30</v>
      </c>
      <c r="Z11">
        <v>30</v>
      </c>
      <c r="AA11">
        <v>30</v>
      </c>
      <c r="AB11" s="10">
        <v>30</v>
      </c>
      <c r="AC11" s="9">
        <f>SUM(E11:AB11)</f>
        <v>652</v>
      </c>
      <c r="AD11" s="43">
        <f>IF(ISERROR(SMALL($E11:$AB11,COUNTIF($E11:$AB11,-1)+COLUMN(AD11)-29)),"",SMALL($E11:$AB11,COUNTIF($E11:$AB11,-1)+COLUMN(AD11)-29))</f>
        <v>22</v>
      </c>
      <c r="AE11" s="44">
        <f>IF(ISERROR(SMALL($E11:$AB11,COUNTIF($E11:$AB11,-1)+COLUMN(AE11)-29)),"",SMALL($E11:$AB11,COUNTIF($E11:$AB11,-1)+COLUMN(AE11)-29))</f>
        <v>23</v>
      </c>
      <c r="AF11" s="79">
        <f>IF(ISERROR(SMALL($E11:$AB11,COUNTIF($E11:$AB11,-1)+COLUMN(AF11)-29)),"",SMALL($E11:$AB11,COUNTIF($E11:$AB11,-1)+COLUMN(AF11)-29))</f>
        <v>23</v>
      </c>
      <c r="AG11" s="78">
        <f>+AC11-AD11-AE11-AF11</f>
        <v>584</v>
      </c>
    </row>
    <row r="12" spans="1:33">
      <c r="A12" s="2">
        <v>4</v>
      </c>
      <c r="B12" s="2">
        <v>101</v>
      </c>
      <c r="C12" s="2" t="s">
        <v>190</v>
      </c>
      <c r="D12" s="60" t="s">
        <v>157</v>
      </c>
      <c r="E12" s="9">
        <v>29</v>
      </c>
      <c r="F12">
        <v>29</v>
      </c>
      <c r="G12">
        <v>32</v>
      </c>
      <c r="H12" s="10">
        <v>30</v>
      </c>
      <c r="I12">
        <v>22</v>
      </c>
      <c r="J12">
        <v>22</v>
      </c>
      <c r="K12">
        <v>25</v>
      </c>
      <c r="L12" s="10">
        <v>24</v>
      </c>
      <c r="M12" s="9">
        <v>25</v>
      </c>
      <c r="N12">
        <v>23</v>
      </c>
      <c r="O12">
        <v>23</v>
      </c>
      <c r="P12" s="10">
        <v>28</v>
      </c>
      <c r="Q12" s="9">
        <v>28</v>
      </c>
      <c r="R12">
        <v>27</v>
      </c>
      <c r="S12">
        <v>26</v>
      </c>
      <c r="T12" s="10">
        <v>28</v>
      </c>
      <c r="U12" s="9">
        <v>27</v>
      </c>
      <c r="V12">
        <v>21</v>
      </c>
      <c r="W12">
        <v>24</v>
      </c>
      <c r="X12" s="10">
        <v>24</v>
      </c>
      <c r="Y12" s="9">
        <v>27</v>
      </c>
      <c r="Z12">
        <v>28</v>
      </c>
      <c r="AA12">
        <v>24</v>
      </c>
      <c r="AB12" s="10">
        <v>26</v>
      </c>
      <c r="AC12" s="9">
        <f>SUM(E12:AB12)</f>
        <v>622</v>
      </c>
      <c r="AD12" s="43">
        <f>IF(ISERROR(SMALL($E12:$AB12,COUNTIF($E12:$AB12,-1)+COLUMN(AD12)-29)),"",SMALL($E12:$AB12,COUNTIF($E12:$AB12,-1)+COLUMN(AD12)-29))</f>
        <v>21</v>
      </c>
      <c r="AE12" s="44">
        <f>IF(ISERROR(SMALL($E12:$AB12,COUNTIF($E12:$AB12,-1)+COLUMN(AE12)-29)),"",SMALL($E12:$AB12,COUNTIF($E12:$AB12,-1)+COLUMN(AE12)-29))</f>
        <v>22</v>
      </c>
      <c r="AF12" s="79">
        <f>IF(ISERROR(SMALL($E12:$AB12,COUNTIF($E12:$AB12,-1)+COLUMN(AF12)-29)),"",SMALL($E12:$AB12,COUNTIF($E12:$AB12,-1)+COLUMN(AF12)-29))</f>
        <v>22</v>
      </c>
      <c r="AG12" s="78">
        <f>+AC12-AD12-AE12-AF12</f>
        <v>557</v>
      </c>
    </row>
    <row r="13" spans="1:33">
      <c r="A13" s="2">
        <v>5</v>
      </c>
      <c r="B13" s="2">
        <v>127</v>
      </c>
      <c r="C13" s="2" t="s">
        <v>193</v>
      </c>
      <c r="D13" s="60" t="s">
        <v>157</v>
      </c>
      <c r="E13" s="9">
        <v>27</v>
      </c>
      <c r="F13">
        <v>28</v>
      </c>
      <c r="G13">
        <v>27</v>
      </c>
      <c r="H13" s="10">
        <v>27</v>
      </c>
      <c r="I13">
        <v>26</v>
      </c>
      <c r="J13">
        <v>24</v>
      </c>
      <c r="K13">
        <v>22</v>
      </c>
      <c r="L13" s="10">
        <v>21</v>
      </c>
      <c r="M13" s="9">
        <v>28</v>
      </c>
      <c r="N13">
        <v>27</v>
      </c>
      <c r="O13">
        <v>22</v>
      </c>
      <c r="P13" s="10">
        <v>23</v>
      </c>
      <c r="Q13" s="9">
        <v>25</v>
      </c>
      <c r="R13">
        <v>23</v>
      </c>
      <c r="S13">
        <v>25</v>
      </c>
      <c r="T13" s="10">
        <v>27</v>
      </c>
      <c r="U13" s="9">
        <v>26</v>
      </c>
      <c r="V13">
        <v>26</v>
      </c>
      <c r="W13">
        <v>29</v>
      </c>
      <c r="X13" s="10">
        <v>25</v>
      </c>
      <c r="Y13" s="9">
        <v>26</v>
      </c>
      <c r="Z13">
        <v>29</v>
      </c>
      <c r="AA13">
        <v>26</v>
      </c>
      <c r="AB13" s="10">
        <v>28</v>
      </c>
      <c r="AC13" s="9">
        <f>SUM(E13:AB13)</f>
        <v>617</v>
      </c>
      <c r="AD13" s="43">
        <f>IF(ISERROR(SMALL($E13:$AB13,COUNTIF($E13:$AB13,-1)+COLUMN(AD13)-29)),"",SMALL($E13:$AB13,COUNTIF($E13:$AB13,-1)+COLUMN(AD13)-29))</f>
        <v>21</v>
      </c>
      <c r="AE13" s="44">
        <f>IF(ISERROR(SMALL($E13:$AB13,COUNTIF($E13:$AB13,-1)+COLUMN(AE13)-29)),"",SMALL($E13:$AB13,COUNTIF($E13:$AB13,-1)+COLUMN(AE13)-29))</f>
        <v>22</v>
      </c>
      <c r="AF13" s="79">
        <f>IF(ISERROR(SMALL($E13:$AB13,COUNTIF($E13:$AB13,-1)+COLUMN(AF13)-29)),"",SMALL($E13:$AB13,COUNTIF($E13:$AB13,-1)+COLUMN(AF13)-29))</f>
        <v>22</v>
      </c>
      <c r="AG13" s="78">
        <f>+AC13-AD13-AE13-AF13</f>
        <v>552</v>
      </c>
    </row>
    <row r="14" spans="1:33">
      <c r="A14" s="2">
        <v>6</v>
      </c>
      <c r="B14" s="2">
        <v>199</v>
      </c>
      <c r="C14" s="2" t="s">
        <v>194</v>
      </c>
      <c r="D14" s="60" t="s">
        <v>157</v>
      </c>
      <c r="E14" s="9">
        <v>0</v>
      </c>
      <c r="F14">
        <v>0</v>
      </c>
      <c r="G14">
        <v>0</v>
      </c>
      <c r="H14" s="10">
        <v>0</v>
      </c>
      <c r="I14">
        <v>28</v>
      </c>
      <c r="J14">
        <v>26</v>
      </c>
      <c r="K14">
        <v>26</v>
      </c>
      <c r="L14" s="10">
        <v>26</v>
      </c>
      <c r="M14" s="9">
        <v>23</v>
      </c>
      <c r="N14">
        <v>26</v>
      </c>
      <c r="O14">
        <v>26</v>
      </c>
      <c r="P14" s="10">
        <v>26</v>
      </c>
      <c r="Q14" s="9">
        <v>24</v>
      </c>
      <c r="R14">
        <v>24</v>
      </c>
      <c r="S14">
        <v>27</v>
      </c>
      <c r="T14" s="10">
        <v>25</v>
      </c>
      <c r="U14" s="9">
        <v>25</v>
      </c>
      <c r="V14">
        <v>29</v>
      </c>
      <c r="W14">
        <v>27</v>
      </c>
      <c r="X14" s="10">
        <v>28</v>
      </c>
      <c r="Y14" s="9">
        <v>28</v>
      </c>
      <c r="Z14">
        <v>27</v>
      </c>
      <c r="AA14">
        <v>27</v>
      </c>
      <c r="AB14" s="10">
        <v>27</v>
      </c>
      <c r="AC14" s="9">
        <f>SUM(E14:AB14)</f>
        <v>525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525</v>
      </c>
    </row>
    <row r="15" spans="1:33">
      <c r="A15" s="2">
        <v>7</v>
      </c>
      <c r="B15" s="2">
        <v>166</v>
      </c>
      <c r="C15" s="2" t="s">
        <v>192</v>
      </c>
      <c r="D15" s="60" t="s">
        <v>157</v>
      </c>
      <c r="E15" s="9">
        <v>32</v>
      </c>
      <c r="F15">
        <v>0</v>
      </c>
      <c r="G15">
        <v>29</v>
      </c>
      <c r="H15" s="10">
        <v>32</v>
      </c>
      <c r="I15" s="33">
        <v>30</v>
      </c>
      <c r="J15">
        <v>20</v>
      </c>
      <c r="K15">
        <v>27</v>
      </c>
      <c r="L15" s="10">
        <v>28</v>
      </c>
      <c r="M15" s="9">
        <v>0</v>
      </c>
      <c r="N15">
        <v>0</v>
      </c>
      <c r="O15">
        <v>0</v>
      </c>
      <c r="P15" s="10">
        <v>0</v>
      </c>
      <c r="Q15" s="9">
        <v>32</v>
      </c>
      <c r="R15">
        <v>29</v>
      </c>
      <c r="S15" s="36">
        <f>30+1</f>
        <v>31</v>
      </c>
      <c r="T15" s="37">
        <f>30+1</f>
        <v>31</v>
      </c>
      <c r="U15" s="9">
        <v>30</v>
      </c>
      <c r="V15">
        <v>23</v>
      </c>
      <c r="W15">
        <v>0</v>
      </c>
      <c r="X15" s="10">
        <v>21</v>
      </c>
      <c r="Y15" s="9">
        <v>29</v>
      </c>
      <c r="Z15">
        <v>32</v>
      </c>
      <c r="AA15">
        <v>32</v>
      </c>
      <c r="AB15" s="10">
        <v>29</v>
      </c>
      <c r="AC15" s="9">
        <f>SUM(E15:AB15)</f>
        <v>517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517</v>
      </c>
    </row>
    <row r="16" spans="1:33">
      <c r="A16" s="2">
        <v>8</v>
      </c>
      <c r="B16" s="2">
        <v>42</v>
      </c>
      <c r="C16" s="2" t="s">
        <v>195</v>
      </c>
      <c r="D16" s="60" t="s">
        <v>157</v>
      </c>
      <c r="E16" s="9">
        <v>0</v>
      </c>
      <c r="F16">
        <v>0</v>
      </c>
      <c r="G16">
        <v>0</v>
      </c>
      <c r="H16" s="10">
        <v>0</v>
      </c>
      <c r="I16">
        <v>25</v>
      </c>
      <c r="J16">
        <v>27</v>
      </c>
      <c r="K16">
        <v>21</v>
      </c>
      <c r="L16" s="10">
        <v>25</v>
      </c>
      <c r="M16" s="9">
        <v>24</v>
      </c>
      <c r="N16">
        <v>25</v>
      </c>
      <c r="O16">
        <v>27</v>
      </c>
      <c r="P16" s="10">
        <v>24</v>
      </c>
      <c r="Q16" s="9">
        <v>29</v>
      </c>
      <c r="R16">
        <v>28</v>
      </c>
      <c r="S16">
        <v>24</v>
      </c>
      <c r="T16" s="10">
        <v>26</v>
      </c>
      <c r="U16" s="9">
        <v>28</v>
      </c>
      <c r="V16">
        <v>27</v>
      </c>
      <c r="W16">
        <v>23</v>
      </c>
      <c r="X16" s="10">
        <v>23</v>
      </c>
      <c r="Y16" s="9">
        <v>25</v>
      </c>
      <c r="Z16">
        <v>25</v>
      </c>
      <c r="AA16" s="36">
        <f>28+1</f>
        <v>29</v>
      </c>
      <c r="AB16" s="10">
        <v>24</v>
      </c>
      <c r="AC16" s="9">
        <f>SUM(E16:AB16)</f>
        <v>509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509</v>
      </c>
    </row>
    <row r="17" spans="1:33">
      <c r="A17" s="2">
        <v>9</v>
      </c>
      <c r="B17" s="2">
        <v>105</v>
      </c>
      <c r="C17" s="2" t="s">
        <v>198</v>
      </c>
      <c r="D17" s="60" t="s">
        <v>157</v>
      </c>
      <c r="E17" s="9">
        <v>0</v>
      </c>
      <c r="F17">
        <v>0</v>
      </c>
      <c r="G17">
        <v>0</v>
      </c>
      <c r="H17" s="10">
        <v>0</v>
      </c>
      <c r="I17">
        <v>0</v>
      </c>
      <c r="J17">
        <v>0</v>
      </c>
      <c r="K17">
        <v>0</v>
      </c>
      <c r="L17" s="10">
        <v>0</v>
      </c>
      <c r="M17" s="9">
        <v>26</v>
      </c>
      <c r="N17">
        <v>24</v>
      </c>
      <c r="O17">
        <v>28</v>
      </c>
      <c r="P17" s="10">
        <v>22</v>
      </c>
      <c r="Q17" s="9">
        <v>30</v>
      </c>
      <c r="R17">
        <v>25</v>
      </c>
      <c r="S17">
        <v>23</v>
      </c>
      <c r="T17" s="10">
        <v>23</v>
      </c>
      <c r="U17" s="9">
        <v>21</v>
      </c>
      <c r="V17">
        <v>25</v>
      </c>
      <c r="W17">
        <v>28</v>
      </c>
      <c r="X17" s="10">
        <v>32</v>
      </c>
      <c r="Y17" s="9">
        <v>0</v>
      </c>
      <c r="Z17">
        <v>0</v>
      </c>
      <c r="AA17">
        <v>0</v>
      </c>
      <c r="AB17" s="10">
        <v>0</v>
      </c>
      <c r="AC17" s="9">
        <f>SUM(E17:AB17)</f>
        <v>307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307</v>
      </c>
    </row>
    <row r="18" spans="1:33">
      <c r="A18" s="2">
        <v>10</v>
      </c>
      <c r="B18" s="2">
        <v>555</v>
      </c>
      <c r="C18" s="2" t="s">
        <v>199</v>
      </c>
      <c r="D18" s="60" t="s">
        <v>157</v>
      </c>
      <c r="E18" s="9">
        <v>0</v>
      </c>
      <c r="F18">
        <v>0</v>
      </c>
      <c r="G18">
        <v>0</v>
      </c>
      <c r="H18" s="10">
        <v>0</v>
      </c>
      <c r="I18">
        <v>32</v>
      </c>
      <c r="J18">
        <v>32</v>
      </c>
      <c r="K18" s="36">
        <v>36</v>
      </c>
      <c r="L18" s="37">
        <v>33</v>
      </c>
      <c r="M18" s="34">
        <f>1+29</f>
        <v>30</v>
      </c>
      <c r="N18">
        <v>35</v>
      </c>
      <c r="O18">
        <v>32</v>
      </c>
      <c r="P18" s="10">
        <v>30</v>
      </c>
      <c r="Q18" s="9">
        <v>0</v>
      </c>
      <c r="R18">
        <v>0</v>
      </c>
      <c r="S18">
        <v>0</v>
      </c>
      <c r="T18" s="10">
        <v>0</v>
      </c>
      <c r="U18" s="9">
        <v>0</v>
      </c>
      <c r="V18">
        <v>0</v>
      </c>
      <c r="W18">
        <v>0</v>
      </c>
      <c r="X18" s="10">
        <v>0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260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260</v>
      </c>
    </row>
    <row r="19" spans="1:33">
      <c r="A19" s="2">
        <v>11</v>
      </c>
      <c r="B19" s="2">
        <v>141</v>
      </c>
      <c r="C19" s="2" t="s">
        <v>200</v>
      </c>
      <c r="D19" s="60" t="s">
        <v>157</v>
      </c>
      <c r="E19" s="9">
        <v>0</v>
      </c>
      <c r="F19">
        <v>0</v>
      </c>
      <c r="G19">
        <v>0</v>
      </c>
      <c r="H19" s="10">
        <v>0</v>
      </c>
      <c r="I19">
        <v>21</v>
      </c>
      <c r="J19" s="36">
        <v>30</v>
      </c>
      <c r="K19">
        <v>29</v>
      </c>
      <c r="L19" s="10">
        <v>27</v>
      </c>
      <c r="M19" s="9">
        <v>30</v>
      </c>
      <c r="N19">
        <v>30</v>
      </c>
      <c r="O19">
        <v>30</v>
      </c>
      <c r="P19" s="10">
        <v>27</v>
      </c>
      <c r="Q19" s="9">
        <v>0</v>
      </c>
      <c r="R19">
        <v>0</v>
      </c>
      <c r="S19">
        <v>0</v>
      </c>
      <c r="T19" s="10">
        <v>0</v>
      </c>
      <c r="U19" s="9">
        <v>0</v>
      </c>
      <c r="V19">
        <v>0</v>
      </c>
      <c r="W19">
        <v>0</v>
      </c>
      <c r="X19" s="10">
        <v>0</v>
      </c>
      <c r="Y19" s="9">
        <v>0</v>
      </c>
      <c r="Z19">
        <v>0</v>
      </c>
      <c r="AA19">
        <v>0</v>
      </c>
      <c r="AB19" s="10">
        <v>0</v>
      </c>
      <c r="AC19" s="9">
        <f>SUM(E19:AB19)</f>
        <v>224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224</v>
      </c>
    </row>
    <row r="20" spans="1:33">
      <c r="A20" s="2">
        <v>12</v>
      </c>
      <c r="B20" s="2">
        <v>111</v>
      </c>
      <c r="C20" s="2" t="s">
        <v>201</v>
      </c>
      <c r="D20" s="60" t="s">
        <v>157</v>
      </c>
      <c r="E20" s="9">
        <v>0</v>
      </c>
      <c r="F20">
        <v>0</v>
      </c>
      <c r="G20">
        <v>0</v>
      </c>
      <c r="H20" s="10">
        <v>0</v>
      </c>
      <c r="I20">
        <v>24</v>
      </c>
      <c r="J20">
        <v>23</v>
      </c>
      <c r="K20">
        <v>20</v>
      </c>
      <c r="L20" s="10">
        <v>20</v>
      </c>
      <c r="M20" s="9">
        <v>0</v>
      </c>
      <c r="N20">
        <v>0</v>
      </c>
      <c r="O20">
        <v>0</v>
      </c>
      <c r="P20" s="10">
        <v>0</v>
      </c>
      <c r="Q20" s="9">
        <v>0</v>
      </c>
      <c r="R20">
        <v>0</v>
      </c>
      <c r="S20">
        <v>0</v>
      </c>
      <c r="T20" s="10">
        <v>0</v>
      </c>
      <c r="U20" s="9">
        <v>22</v>
      </c>
      <c r="V20">
        <v>22</v>
      </c>
      <c r="W20">
        <v>22</v>
      </c>
      <c r="X20" s="10">
        <v>22</v>
      </c>
      <c r="Y20" s="9">
        <v>0</v>
      </c>
      <c r="Z20">
        <v>0</v>
      </c>
      <c r="AA20">
        <v>0</v>
      </c>
      <c r="AB20" s="10">
        <v>0</v>
      </c>
      <c r="AC20" s="9">
        <f>SUM(E20:AB20)</f>
        <v>175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175</v>
      </c>
    </row>
    <row r="21" spans="1:33">
      <c r="A21" s="2">
        <v>13</v>
      </c>
      <c r="B21" s="2">
        <v>325</v>
      </c>
      <c r="C21" s="2" t="s">
        <v>202</v>
      </c>
      <c r="D21" s="60" t="s">
        <v>157</v>
      </c>
      <c r="E21" s="9">
        <v>0</v>
      </c>
      <c r="F21">
        <v>0</v>
      </c>
      <c r="G21">
        <v>0</v>
      </c>
      <c r="H21" s="10">
        <v>0</v>
      </c>
      <c r="I21">
        <v>0</v>
      </c>
      <c r="J21">
        <v>0</v>
      </c>
      <c r="K21">
        <v>0</v>
      </c>
      <c r="L21" s="10">
        <v>0</v>
      </c>
      <c r="M21" s="9">
        <v>0</v>
      </c>
      <c r="N21">
        <v>22</v>
      </c>
      <c r="O21">
        <v>24</v>
      </c>
      <c r="P21" s="10">
        <v>25</v>
      </c>
      <c r="Q21" s="9">
        <v>0</v>
      </c>
      <c r="R21">
        <v>0</v>
      </c>
      <c r="S21">
        <v>0</v>
      </c>
      <c r="T21" s="10">
        <v>0</v>
      </c>
      <c r="U21" s="9">
        <v>0</v>
      </c>
      <c r="V21">
        <v>0</v>
      </c>
      <c r="W21">
        <v>0</v>
      </c>
      <c r="X21" s="10">
        <v>0</v>
      </c>
      <c r="Y21" s="9">
        <v>24</v>
      </c>
      <c r="Z21">
        <v>26</v>
      </c>
      <c r="AA21">
        <v>25</v>
      </c>
      <c r="AB21" s="10">
        <v>25</v>
      </c>
      <c r="AC21" s="9">
        <f>SUM(E21:AB21)</f>
        <v>171</v>
      </c>
      <c r="AD21" s="43">
        <f>IF(ISERROR(SMALL($E21:$AB21,COUNTIF($E21:$AB21,-1)+COLUMN(AD21)-29)),"",SMALL($E21:$AB21,COUNTIF($E21:$AB21,-1)+COLUMN(AD21)-29))</f>
        <v>0</v>
      </c>
      <c r="AE21" s="44">
        <f>IF(ISERROR(SMALL($E21:$AB21,COUNTIF($E21:$AB21,-1)+COLUMN(AE21)-29)),"",SMALL($E21:$AB21,COUNTIF($E21:$AB21,-1)+COLUMN(AE21)-29))</f>
        <v>0</v>
      </c>
      <c r="AF21" s="79">
        <f>IF(ISERROR(SMALL($E21:$AB21,COUNTIF($E21:$AB21,-1)+COLUMN(AF21)-29)),"",SMALL($E21:$AB21,COUNTIF($E21:$AB21,-1)+COLUMN(AF21)-29))</f>
        <v>0</v>
      </c>
      <c r="AG21" s="78">
        <f>+AC21-AD21-AE21-AF21</f>
        <v>171</v>
      </c>
    </row>
    <row r="22" spans="1:33">
      <c r="A22" s="2">
        <v>14</v>
      </c>
      <c r="B22" s="2">
        <v>236</v>
      </c>
      <c r="C22" s="2" t="s">
        <v>203</v>
      </c>
      <c r="D22" s="60" t="s">
        <v>157</v>
      </c>
      <c r="E22" s="9">
        <v>0</v>
      </c>
      <c r="F22">
        <v>0</v>
      </c>
      <c r="G22">
        <v>0</v>
      </c>
      <c r="H22" s="10">
        <v>0</v>
      </c>
      <c r="I22">
        <v>30</v>
      </c>
      <c r="J22">
        <v>30</v>
      </c>
      <c r="K22">
        <v>32</v>
      </c>
      <c r="L22" s="10">
        <v>29</v>
      </c>
      <c r="M22" s="9">
        <v>0</v>
      </c>
      <c r="N22">
        <v>0</v>
      </c>
      <c r="O22">
        <v>0</v>
      </c>
      <c r="P22" s="10">
        <v>0</v>
      </c>
      <c r="Q22" s="9">
        <v>0</v>
      </c>
      <c r="R22">
        <v>0</v>
      </c>
      <c r="S22">
        <v>0</v>
      </c>
      <c r="T22" s="10">
        <v>0</v>
      </c>
      <c r="U22" s="9">
        <v>0</v>
      </c>
      <c r="V22">
        <v>0</v>
      </c>
      <c r="W22">
        <v>0</v>
      </c>
      <c r="X22" s="10">
        <v>0</v>
      </c>
      <c r="Y22" s="9">
        <v>0</v>
      </c>
      <c r="Z22">
        <v>0</v>
      </c>
      <c r="AA22">
        <v>0</v>
      </c>
      <c r="AB22" s="10">
        <v>0</v>
      </c>
      <c r="AC22" s="9">
        <f>SUM(E22:AB22)</f>
        <v>121</v>
      </c>
      <c r="AD22" s="43">
        <f>IF(ISERROR(SMALL($E22:$AB22,COUNTIF($E22:$AB22,-1)+COLUMN(AD22)-29)),"",SMALL($E22:$AB22,COUNTIF($E22:$AB22,-1)+COLUMN(AD22)-29))</f>
        <v>0</v>
      </c>
      <c r="AE22" s="44">
        <f>IF(ISERROR(SMALL($E22:$AB22,COUNTIF($E22:$AB22,-1)+COLUMN(AE22)-29)),"",SMALL($E22:$AB22,COUNTIF($E22:$AB22,-1)+COLUMN(AE22)-29))</f>
        <v>0</v>
      </c>
      <c r="AF22" s="79">
        <f>IF(ISERROR(SMALL($E22:$AB22,COUNTIF($E22:$AB22,-1)+COLUMN(AF22)-29)),"",SMALL($E22:$AB22,COUNTIF($E22:$AB22,-1)+COLUMN(AF22)-29))</f>
        <v>0</v>
      </c>
      <c r="AG22" s="78">
        <f>+AC22-AD22-AE22-AF22</f>
        <v>121</v>
      </c>
    </row>
    <row r="23" spans="1:33">
      <c r="A23" s="2">
        <v>15</v>
      </c>
      <c r="B23" s="2">
        <v>138</v>
      </c>
      <c r="C23" s="2" t="s">
        <v>176</v>
      </c>
      <c r="D23" s="60" t="s">
        <v>157</v>
      </c>
      <c r="E23" s="9">
        <v>0</v>
      </c>
      <c r="F23">
        <v>0</v>
      </c>
      <c r="G23">
        <v>0</v>
      </c>
      <c r="H23" s="10">
        <v>0</v>
      </c>
      <c r="I23">
        <v>0</v>
      </c>
      <c r="J23">
        <v>0</v>
      </c>
      <c r="K23">
        <v>0</v>
      </c>
      <c r="L23" s="10">
        <v>0</v>
      </c>
      <c r="M23" s="9">
        <v>0</v>
      </c>
      <c r="N23">
        <v>0</v>
      </c>
      <c r="O23">
        <v>0</v>
      </c>
      <c r="P23" s="10">
        <v>0</v>
      </c>
      <c r="Q23" s="9">
        <v>0</v>
      </c>
      <c r="R23">
        <v>0</v>
      </c>
      <c r="S23">
        <v>0</v>
      </c>
      <c r="T23" s="10">
        <v>0</v>
      </c>
      <c r="U23" s="9">
        <v>29</v>
      </c>
      <c r="V23">
        <v>30</v>
      </c>
      <c r="W23" s="36">
        <f>30+1</f>
        <v>31</v>
      </c>
      <c r="X23" s="10">
        <v>30</v>
      </c>
      <c r="Y23" s="9">
        <v>0</v>
      </c>
      <c r="Z23">
        <v>0</v>
      </c>
      <c r="AA23">
        <v>0</v>
      </c>
      <c r="AB23" s="10">
        <v>0</v>
      </c>
      <c r="AC23" s="9">
        <f>SUM(E23:AB23)</f>
        <v>120</v>
      </c>
      <c r="AD23" s="43">
        <f>IF(ISERROR(SMALL($E23:$AB23,COUNTIF($E23:$AB23,-1)+COLUMN(AD23)-29)),"",SMALL($E23:$AB23,COUNTIF($E23:$AB23,-1)+COLUMN(AD23)-29))</f>
        <v>0</v>
      </c>
      <c r="AE23" s="44">
        <f>IF(ISERROR(SMALL($E23:$AB23,COUNTIF($E23:$AB23,-1)+COLUMN(AE23)-29)),"",SMALL($E23:$AB23,COUNTIF($E23:$AB23,-1)+COLUMN(AE23)-29))</f>
        <v>0</v>
      </c>
      <c r="AF23" s="79">
        <f>IF(ISERROR(SMALL($E23:$AB23,COUNTIF($E23:$AB23,-1)+COLUMN(AF23)-29)),"",SMALL($E23:$AB23,COUNTIF($E23:$AB23,-1)+COLUMN(AF23)-29))</f>
        <v>0</v>
      </c>
      <c r="AG23" s="78">
        <f>+AC23-AD23-AE23-AF23</f>
        <v>120</v>
      </c>
    </row>
    <row r="24" spans="1:33">
      <c r="A24" s="2">
        <v>16</v>
      </c>
      <c r="B24" s="2">
        <v>130</v>
      </c>
      <c r="C24" s="2" t="s">
        <v>163</v>
      </c>
      <c r="D24" s="60" t="s">
        <v>157</v>
      </c>
      <c r="E24" s="9">
        <v>0</v>
      </c>
      <c r="F24">
        <v>0</v>
      </c>
      <c r="G24">
        <v>0</v>
      </c>
      <c r="H24" s="10">
        <v>0</v>
      </c>
      <c r="I24">
        <v>0</v>
      </c>
      <c r="J24">
        <v>0</v>
      </c>
      <c r="K24">
        <v>0</v>
      </c>
      <c r="L24" s="10">
        <v>0</v>
      </c>
      <c r="M24" s="9">
        <v>0</v>
      </c>
      <c r="N24">
        <v>0</v>
      </c>
      <c r="O24">
        <v>0</v>
      </c>
      <c r="P24" s="10">
        <v>0</v>
      </c>
      <c r="Q24" s="9">
        <v>26</v>
      </c>
      <c r="R24">
        <v>32</v>
      </c>
      <c r="S24">
        <v>29</v>
      </c>
      <c r="T24" s="10">
        <v>24</v>
      </c>
      <c r="U24" s="9">
        <v>0</v>
      </c>
      <c r="V24">
        <v>0</v>
      </c>
      <c r="W24">
        <v>0</v>
      </c>
      <c r="X24" s="10">
        <v>0</v>
      </c>
      <c r="Y24" s="9">
        <v>0</v>
      </c>
      <c r="Z24">
        <v>0</v>
      </c>
      <c r="AA24">
        <v>0</v>
      </c>
      <c r="AB24" s="10">
        <v>0</v>
      </c>
      <c r="AC24" s="9">
        <f>SUM(E24:AB24)</f>
        <v>111</v>
      </c>
      <c r="AD24" s="43">
        <f>IF(ISERROR(SMALL($E24:$AB24,COUNTIF($E24:$AB24,-1)+COLUMN(AD24)-29)),"",SMALL($E24:$AB24,COUNTIF($E24:$AB24,-1)+COLUMN(AD24)-29))</f>
        <v>0</v>
      </c>
      <c r="AE24" s="44">
        <f>IF(ISERROR(SMALL($E24:$AB24,COUNTIF($E24:$AB24,-1)+COLUMN(AE24)-29)),"",SMALL($E24:$AB24,COUNTIF($E24:$AB24,-1)+COLUMN(AE24)-29))</f>
        <v>0</v>
      </c>
      <c r="AF24" s="79">
        <f>IF(ISERROR(SMALL($E24:$AB24,COUNTIF($E24:$AB24,-1)+COLUMN(AF24)-29)),"",SMALL($E24:$AB24,COUNTIF($E24:$AB24,-1)+COLUMN(AF24)-29))</f>
        <v>0</v>
      </c>
      <c r="AG24" s="78">
        <f>+AC24-AD24-AE24-AF24</f>
        <v>111</v>
      </c>
    </row>
    <row r="25" spans="1:33">
      <c r="A25" s="2">
        <v>17</v>
      </c>
      <c r="B25" s="2">
        <v>165</v>
      </c>
      <c r="C25" s="2" t="s">
        <v>205</v>
      </c>
      <c r="D25" s="60" t="s">
        <v>157</v>
      </c>
      <c r="E25" s="9">
        <v>0</v>
      </c>
      <c r="F25">
        <v>0</v>
      </c>
      <c r="G25">
        <v>0</v>
      </c>
      <c r="H25" s="10">
        <v>0</v>
      </c>
      <c r="I25">
        <v>0</v>
      </c>
      <c r="J25">
        <v>0</v>
      </c>
      <c r="K25">
        <v>0</v>
      </c>
      <c r="L25" s="10">
        <v>0</v>
      </c>
      <c r="M25" s="9">
        <v>0</v>
      </c>
      <c r="N25">
        <v>0</v>
      </c>
      <c r="O25">
        <v>0</v>
      </c>
      <c r="P25" s="10">
        <v>0</v>
      </c>
      <c r="Q25" s="9">
        <v>0</v>
      </c>
      <c r="R25">
        <v>0</v>
      </c>
      <c r="S25">
        <v>0</v>
      </c>
      <c r="T25" s="10">
        <v>0</v>
      </c>
      <c r="U25" s="9">
        <v>24</v>
      </c>
      <c r="V25">
        <v>28</v>
      </c>
      <c r="W25">
        <v>26</v>
      </c>
      <c r="X25" s="10">
        <v>27</v>
      </c>
      <c r="Y25" s="9">
        <v>0</v>
      </c>
      <c r="Z25">
        <v>0</v>
      </c>
      <c r="AA25">
        <v>0</v>
      </c>
      <c r="AB25" s="10">
        <v>0</v>
      </c>
      <c r="AC25" s="9">
        <f>SUM(E25:AB25)</f>
        <v>105</v>
      </c>
      <c r="AD25" s="43">
        <f>IF(ISERROR(SMALL($E25:$AB25,COUNTIF($E25:$AB25,-1)+COLUMN(AD25)-29)),"",SMALL($E25:$AB25,COUNTIF($E25:$AB25,-1)+COLUMN(AD25)-29))</f>
        <v>0</v>
      </c>
      <c r="AE25" s="44">
        <f>IF(ISERROR(SMALL($E25:$AB25,COUNTIF($E25:$AB25,-1)+COLUMN(AE25)-29)),"",SMALL($E25:$AB25,COUNTIF($E25:$AB25,-1)+COLUMN(AE25)-29))</f>
        <v>0</v>
      </c>
      <c r="AF25" s="79">
        <f>IF(ISERROR(SMALL($E25:$AB25,COUNTIF($E25:$AB25,-1)+COLUMN(AF25)-29)),"",SMALL($E25:$AB25,COUNTIF($E25:$AB25,-1)+COLUMN(AF25)-29))</f>
        <v>0</v>
      </c>
      <c r="AG25" s="78">
        <f>+AC25-AD25-AE25-AF25</f>
        <v>105</v>
      </c>
    </row>
    <row r="26" spans="1:33">
      <c r="A26" s="2">
        <v>18</v>
      </c>
      <c r="B26" s="2">
        <v>233</v>
      </c>
      <c r="C26" s="2" t="s">
        <v>206</v>
      </c>
      <c r="D26" s="60" t="s">
        <v>157</v>
      </c>
      <c r="E26" s="9">
        <v>0</v>
      </c>
      <c r="F26">
        <v>0</v>
      </c>
      <c r="G26">
        <v>0</v>
      </c>
      <c r="H26" s="10">
        <v>0</v>
      </c>
      <c r="I26">
        <v>0</v>
      </c>
      <c r="J26">
        <v>21</v>
      </c>
      <c r="K26">
        <v>28</v>
      </c>
      <c r="L26" s="10">
        <v>30</v>
      </c>
      <c r="M26" s="9">
        <v>0</v>
      </c>
      <c r="N26">
        <v>0</v>
      </c>
      <c r="O26">
        <v>0</v>
      </c>
      <c r="P26" s="10">
        <v>0</v>
      </c>
      <c r="Q26" s="9">
        <v>0</v>
      </c>
      <c r="R26">
        <v>0</v>
      </c>
      <c r="S26">
        <v>0</v>
      </c>
      <c r="T26" s="10">
        <v>0</v>
      </c>
      <c r="U26" s="9">
        <v>0</v>
      </c>
      <c r="V26">
        <v>0</v>
      </c>
      <c r="W26">
        <v>0</v>
      </c>
      <c r="X26" s="10">
        <v>0</v>
      </c>
      <c r="Y26" s="9">
        <v>0</v>
      </c>
      <c r="Z26">
        <v>0</v>
      </c>
      <c r="AA26">
        <v>0</v>
      </c>
      <c r="AB26" s="10">
        <v>0</v>
      </c>
      <c r="AC26" s="9">
        <f>SUM(E26:AB26)</f>
        <v>79</v>
      </c>
      <c r="AD26" s="43">
        <f>IF(ISERROR(SMALL($E26:$AB26,COUNTIF($E26:$AB26,-1)+COLUMN(AD26)-29)),"",SMALL($E26:$AB26,COUNTIF($E26:$AB26,-1)+COLUMN(AD26)-29))</f>
        <v>0</v>
      </c>
      <c r="AE26" s="44">
        <f>IF(ISERROR(SMALL($E26:$AB26,COUNTIF($E26:$AB26,-1)+COLUMN(AE26)-29)),"",SMALL($E26:$AB26,COUNTIF($E26:$AB26,-1)+COLUMN(AE26)-29))</f>
        <v>0</v>
      </c>
      <c r="AF26" s="79">
        <f>IF(ISERROR(SMALL($E26:$AB26,COUNTIF($E26:$AB26,-1)+COLUMN(AF26)-29)),"",SMALL($E26:$AB26,COUNTIF($E26:$AB26,-1)+COLUMN(AF26)-29))</f>
        <v>0</v>
      </c>
      <c r="AG26" s="78">
        <f>+AC26-AD26-AE26-AF26</f>
        <v>79</v>
      </c>
    </row>
    <row r="27" spans="1:33">
      <c r="A27" s="2"/>
      <c r="B27" s="2"/>
      <c r="C27" s="2"/>
      <c r="D27" s="60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2"/>
      <c r="B28" s="2"/>
      <c r="C28" s="2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2"/>
      <c r="B29" s="2"/>
      <c r="C29" s="2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/>
      <c r="B30" s="2"/>
      <c r="C30" s="2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/>
      <c r="B31" s="2"/>
      <c r="C31" s="2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/>
      <c r="B32" s="2"/>
      <c r="C32" s="2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2"/>
      <c r="B33" s="2"/>
      <c r="C33" s="2"/>
      <c r="D33" s="60"/>
      <c r="E33" s="9"/>
      <c r="H33" s="10"/>
      <c r="L33" s="10"/>
      <c r="M33" s="9"/>
      <c r="P33" s="10"/>
      <c r="Q33" s="9"/>
      <c r="T33" s="10"/>
      <c r="U33" s="9"/>
      <c r="X33" s="10"/>
      <c r="Y33" s="9"/>
      <c r="AB33" s="10"/>
      <c r="AC33" s="9"/>
      <c r="AD33" s="43"/>
      <c r="AE33" s="44"/>
      <c r="AF33" s="79"/>
      <c r="AG33" s="78"/>
    </row>
    <row r="34" spans="1:33">
      <c r="A34" s="2"/>
      <c r="B34" s="2"/>
      <c r="C34" s="2"/>
      <c r="D34" s="60"/>
      <c r="E34" s="9"/>
      <c r="H34" s="10"/>
      <c r="L34" s="10"/>
      <c r="M34" s="9"/>
      <c r="P34" s="10"/>
      <c r="Q34" s="9"/>
      <c r="T34" s="10"/>
      <c r="U34" s="9"/>
      <c r="X34" s="10"/>
      <c r="Y34" s="9"/>
      <c r="AB34" s="10"/>
      <c r="AC34" s="9"/>
      <c r="AD34" s="43"/>
      <c r="AE34" s="44"/>
      <c r="AF34" s="79"/>
      <c r="AG34" s="78"/>
    </row>
    <row r="35" spans="1:33">
      <c r="A35" s="2"/>
      <c r="B35" s="2"/>
      <c r="C35" s="2"/>
      <c r="D35" s="60"/>
      <c r="E35" s="9"/>
      <c r="H35" s="10"/>
      <c r="L35" s="10"/>
      <c r="M35" s="9"/>
      <c r="P35" s="10"/>
      <c r="Q35" s="9"/>
      <c r="T35" s="10"/>
      <c r="U35" s="9"/>
      <c r="X35" s="10"/>
      <c r="Y35" s="9"/>
      <c r="AB35" s="10"/>
      <c r="AC35" s="9"/>
      <c r="AD35" s="43"/>
      <c r="AE35" s="44"/>
      <c r="AF35" s="79"/>
      <c r="AG35" s="78"/>
    </row>
    <row r="36" spans="1:33" ht="15.75" thickBot="1">
      <c r="A36" s="5"/>
      <c r="B36" s="5"/>
      <c r="C36" s="5"/>
      <c r="D36" s="61"/>
      <c r="E36" s="11"/>
      <c r="F36" s="12"/>
      <c r="G36" s="12"/>
      <c r="H36" s="13"/>
      <c r="I36" s="12"/>
      <c r="J36" s="12"/>
      <c r="K36" s="12"/>
      <c r="L36" s="13"/>
      <c r="M36" s="11"/>
      <c r="N36" s="12"/>
      <c r="O36" s="12"/>
      <c r="P36" s="13"/>
      <c r="Q36" s="11"/>
      <c r="R36" s="12"/>
      <c r="S36" s="12"/>
      <c r="T36" s="13"/>
      <c r="U36" s="11"/>
      <c r="V36" s="12"/>
      <c r="W36" s="12"/>
      <c r="X36" s="13"/>
      <c r="Y36" s="11"/>
      <c r="Z36" s="12"/>
      <c r="AA36" s="12"/>
      <c r="AB36" s="13"/>
      <c r="AC36" s="11"/>
      <c r="AD36" s="62"/>
      <c r="AE36" s="63"/>
      <c r="AF36" s="82"/>
      <c r="AG36" s="81"/>
    </row>
    <row r="37" spans="1:33">
      <c r="E37">
        <f>SUM(E9:E36)</f>
        <v>183</v>
      </c>
      <c r="F37">
        <f t="shared" ref="F37:AB37" si="0">SUM(F9:F36)</f>
        <v>155</v>
      </c>
      <c r="G37">
        <f t="shared" si="0"/>
        <v>182</v>
      </c>
      <c r="H37">
        <f t="shared" si="0"/>
        <v>182</v>
      </c>
      <c r="I37">
        <f t="shared" si="0"/>
        <v>324</v>
      </c>
      <c r="J37">
        <f t="shared" si="0"/>
        <v>343</v>
      </c>
      <c r="K37">
        <f t="shared" si="0"/>
        <v>343</v>
      </c>
      <c r="L37">
        <f t="shared" si="0"/>
        <v>343</v>
      </c>
      <c r="M37">
        <f t="shared" si="0"/>
        <v>281</v>
      </c>
      <c r="N37">
        <f t="shared" si="0"/>
        <v>302</v>
      </c>
      <c r="O37">
        <f t="shared" si="0"/>
        <v>302</v>
      </c>
      <c r="P37">
        <f t="shared" si="0"/>
        <v>302</v>
      </c>
      <c r="Q37">
        <f t="shared" si="0"/>
        <v>281</v>
      </c>
      <c r="R37">
        <f t="shared" si="0"/>
        <v>280</v>
      </c>
      <c r="S37">
        <f t="shared" si="0"/>
        <v>280</v>
      </c>
      <c r="T37">
        <f t="shared" si="0"/>
        <v>280</v>
      </c>
      <c r="U37">
        <f t="shared" si="0"/>
        <v>324</v>
      </c>
      <c r="V37">
        <f t="shared" si="0"/>
        <v>323</v>
      </c>
      <c r="W37">
        <f t="shared" si="0"/>
        <v>302</v>
      </c>
      <c r="X37">
        <f t="shared" si="0"/>
        <v>323</v>
      </c>
      <c r="Y37">
        <f t="shared" si="0"/>
        <v>258</v>
      </c>
      <c r="Z37">
        <f t="shared" si="0"/>
        <v>257</v>
      </c>
      <c r="AA37">
        <f t="shared" si="0"/>
        <v>257</v>
      </c>
      <c r="AB37">
        <f t="shared" si="0"/>
        <v>257</v>
      </c>
    </row>
    <row r="38" spans="1:33">
      <c r="A38" s="64"/>
      <c r="B38" t="s">
        <v>79</v>
      </c>
    </row>
    <row r="39" spans="1:33">
      <c r="A39" s="15"/>
      <c r="B39" t="s">
        <v>80</v>
      </c>
    </row>
    <row r="40" spans="1:33">
      <c r="A40" s="33"/>
      <c r="B40" t="s">
        <v>42</v>
      </c>
    </row>
    <row r="41" spans="1:33">
      <c r="A41" s="36"/>
      <c r="B41" t="s">
        <v>43</v>
      </c>
    </row>
    <row r="43" spans="1:33">
      <c r="A43" s="38" t="s">
        <v>19</v>
      </c>
      <c r="B43" t="s">
        <v>44</v>
      </c>
    </row>
    <row r="44" spans="1:33" ht="15.75" thickBot="1"/>
    <row r="45" spans="1:33">
      <c r="A45" s="28" t="s">
        <v>45</v>
      </c>
    </row>
    <row r="46" spans="1:33" ht="15.75" thickBot="1">
      <c r="A46" s="29" t="s">
        <v>46</v>
      </c>
      <c r="B46" t="s">
        <v>47</v>
      </c>
    </row>
  </sheetData>
  <sortState xmlns:xlrd2="http://schemas.microsoft.com/office/spreadsheetml/2017/richdata2" ref="B9:AG26">
    <sortCondition descending="1" ref="AG9:AG26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279" priority="26" bottom="1" rank="3"/>
    <cfRule type="top10" dxfId="278" priority="55" bottom="1" rank="1"/>
    <cfRule type="top10" dxfId="277" priority="56" bottom="1" rank="1"/>
    <cfRule type="top10" dxfId="276" priority="83" bottom="1" rank="2"/>
    <cfRule type="top10" dxfId="275" priority="86" bottom="1" rank="2"/>
    <cfRule type="top10" dxfId="274" priority="112" bottom="1" rank="3"/>
  </conditionalFormatting>
  <conditionalFormatting sqref="E10:AB10">
    <cfRule type="top10" dxfId="273" priority="25" bottom="1" rank="3"/>
    <cfRule type="top10" dxfId="272" priority="54" bottom="1" rank="1"/>
    <cfRule type="top10" dxfId="271" priority="85" bottom="1" rank="2"/>
    <cfRule type="top10" dxfId="270" priority="111" bottom="1" rank="3"/>
  </conditionalFormatting>
  <conditionalFormatting sqref="E11:AB11">
    <cfRule type="top10" dxfId="269" priority="24" bottom="1" rank="3"/>
    <cfRule type="top10" dxfId="268" priority="53" bottom="1" rank="1"/>
    <cfRule type="top10" dxfId="267" priority="84" bottom="1" rank="2"/>
    <cfRule type="top10" dxfId="266" priority="110" bottom="1" rank="3"/>
  </conditionalFormatting>
  <conditionalFormatting sqref="E12:AB12">
    <cfRule type="top10" dxfId="265" priority="23" bottom="1" rank="3"/>
    <cfRule type="top10" dxfId="264" priority="52" bottom="1" rank="1"/>
    <cfRule type="top10" dxfId="263" priority="82" bottom="1" rank="2"/>
    <cfRule type="top10" dxfId="262" priority="109" bottom="1" rank="3"/>
  </conditionalFormatting>
  <conditionalFormatting sqref="E13:AB13">
    <cfRule type="top10" dxfId="261" priority="22" bottom="1" rank="3"/>
    <cfRule type="top10" dxfId="260" priority="51" bottom="1" rank="1"/>
    <cfRule type="top10" dxfId="259" priority="81" bottom="1" rank="2"/>
    <cfRule type="top10" dxfId="258" priority="108" bottom="1" rank="3"/>
  </conditionalFormatting>
  <conditionalFormatting sqref="E14:AB14">
    <cfRule type="top10" dxfId="257" priority="21" bottom="1" rank="3"/>
    <cfRule type="top10" dxfId="256" priority="50" bottom="1" rank="1"/>
    <cfRule type="top10" dxfId="255" priority="80" bottom="1" rank="2"/>
    <cfRule type="top10" dxfId="254" priority="107" bottom="1" rank="3"/>
  </conditionalFormatting>
  <conditionalFormatting sqref="E15:AB15">
    <cfRule type="top10" dxfId="253" priority="20" bottom="1" rank="3"/>
    <cfRule type="top10" dxfId="252" priority="49" bottom="1" rank="1"/>
    <cfRule type="top10" dxfId="251" priority="76" bottom="1" rank="2"/>
    <cfRule type="top10" dxfId="250" priority="77" bottom="1" rank="3"/>
    <cfRule type="top10" dxfId="249" priority="78" bottom="1" rank="2"/>
    <cfRule type="top10" dxfId="248" priority="79" bottom="1" rank="2"/>
    <cfRule type="top10" dxfId="247" priority="106" bottom="1" rank="3"/>
  </conditionalFormatting>
  <conditionalFormatting sqref="E16:AB16">
    <cfRule type="top10" dxfId="246" priority="19" bottom="1" rank="3"/>
    <cfRule type="top10" dxfId="245" priority="27" bottom="1" rank="1"/>
    <cfRule type="top10" dxfId="244" priority="28" bottom="1" rank="2"/>
    <cfRule type="top10" dxfId="243" priority="29" bottom="1" rank="3"/>
    <cfRule type="top10" dxfId="242" priority="48" bottom="1" rank="1"/>
    <cfRule type="top10" dxfId="241" priority="75" bottom="1" rank="2"/>
    <cfRule type="top10" dxfId="240" priority="105" percent="1" bottom="1" rank="3"/>
  </conditionalFormatting>
  <conditionalFormatting sqref="E17:AB17">
    <cfRule type="top10" dxfId="239" priority="18" bottom="1" rank="3"/>
    <cfRule type="top10" dxfId="238" priority="47" bottom="1" rank="1"/>
    <cfRule type="top10" dxfId="237" priority="74" bottom="1" rank="2"/>
    <cfRule type="top10" dxfId="236" priority="104" bottom="1" rank="3"/>
  </conditionalFormatting>
  <conditionalFormatting sqref="E18:AB18">
    <cfRule type="top10" dxfId="235" priority="17" bottom="1" rank="3"/>
    <cfRule type="top10" dxfId="234" priority="46" bottom="1" rank="1"/>
    <cfRule type="top10" dxfId="233" priority="73" bottom="1" rank="2"/>
    <cfRule type="top10" dxfId="232" priority="103" bottom="1" rank="3"/>
  </conditionalFormatting>
  <conditionalFormatting sqref="E19:AB19">
    <cfRule type="top10" dxfId="231" priority="16" bottom="1" rank="3"/>
    <cfRule type="top10" dxfId="230" priority="45" bottom="1" rank="1"/>
    <cfRule type="top10" dxfId="229" priority="72" bottom="1" rank="2"/>
    <cfRule type="top10" dxfId="228" priority="102" bottom="1" rank="3"/>
  </conditionalFormatting>
  <conditionalFormatting sqref="E20:AB20">
    <cfRule type="top10" dxfId="227" priority="15" bottom="1" rank="3"/>
    <cfRule type="top10" dxfId="226" priority="44" bottom="1" rank="1"/>
    <cfRule type="top10" dxfId="225" priority="71" bottom="1" rank="2"/>
    <cfRule type="top10" dxfId="224" priority="101" bottom="1" rank="3"/>
  </conditionalFormatting>
  <conditionalFormatting sqref="E21:AB21">
    <cfRule type="top10" dxfId="223" priority="14" bottom="1" rank="3"/>
    <cfRule type="top10" dxfId="222" priority="43" bottom="1" rank="1"/>
    <cfRule type="top10" dxfId="221" priority="70" bottom="1" rank="2"/>
    <cfRule type="top10" dxfId="220" priority="100" bottom="1" rank="3"/>
  </conditionalFormatting>
  <conditionalFormatting sqref="E22:AB22">
    <cfRule type="top10" dxfId="219" priority="13" bottom="1" rank="3"/>
    <cfRule type="top10" dxfId="218" priority="42" bottom="1" rank="1"/>
    <cfRule type="top10" dxfId="217" priority="99" bottom="1" rank="3"/>
  </conditionalFormatting>
  <conditionalFormatting sqref="E23:AB23">
    <cfRule type="top10" dxfId="216" priority="12" bottom="1" rank="3"/>
    <cfRule type="top10" dxfId="215" priority="41" bottom="1" rank="1"/>
    <cfRule type="top10" dxfId="214" priority="68" bottom="1" rank="2"/>
    <cfRule type="top10" dxfId="213" priority="98" bottom="1" rank="3"/>
  </conditionalFormatting>
  <conditionalFormatting sqref="E24:AB24">
    <cfRule type="top10" dxfId="212" priority="11" bottom="1" rank="3"/>
    <cfRule type="top10" dxfId="211" priority="40" bottom="1" rank="1"/>
    <cfRule type="top10" dxfId="210" priority="67" bottom="1" rank="2"/>
    <cfRule type="top10" dxfId="209" priority="97" bottom="1" rank="3"/>
  </conditionalFormatting>
  <conditionalFormatting sqref="E25:AB25">
    <cfRule type="top10" dxfId="208" priority="10" bottom="1" rank="3"/>
    <cfRule type="top10" dxfId="207" priority="39" bottom="1" rank="1"/>
    <cfRule type="top10" dxfId="206" priority="66" bottom="1" rank="2"/>
    <cfRule type="top10" dxfId="205" priority="96" bottom="1" rank="3"/>
  </conditionalFormatting>
  <conditionalFormatting sqref="E28:M28 O28:Q28 S28:U28 W28:AB28">
    <cfRule type="top10" dxfId="204" priority="9" bottom="1" rank="3"/>
    <cfRule type="top10" dxfId="203" priority="38" bottom="1" rank="1"/>
    <cfRule type="top10" dxfId="202" priority="65" bottom="1" rank="2"/>
    <cfRule type="top10" dxfId="201" priority="95" bottom="1" rank="3"/>
  </conditionalFormatting>
  <conditionalFormatting sqref="E29:M29 O29:Q29 S29:U29 W29:AB29">
    <cfRule type="top10" dxfId="200" priority="8" bottom="1" rank="3"/>
    <cfRule type="top10" dxfId="199" priority="37" bottom="1" rank="1"/>
    <cfRule type="top10" dxfId="198" priority="64" bottom="1" rank="2"/>
    <cfRule type="top10" dxfId="197" priority="94" bottom="1" rank="3"/>
  </conditionalFormatting>
  <conditionalFormatting sqref="E30:M30 O30:Q30 S30:U30 W30:AB30">
    <cfRule type="top10" dxfId="196" priority="7" bottom="1" rank="3"/>
    <cfRule type="top10" dxfId="195" priority="36" bottom="1" rank="1"/>
    <cfRule type="top10" dxfId="194" priority="63" bottom="1" rank="2"/>
    <cfRule type="top10" dxfId="193" priority="93" bottom="1" rank="3"/>
  </conditionalFormatting>
  <conditionalFormatting sqref="E31:M31 O31:Q31 S31:U31 W31:AB31">
    <cfRule type="top10" dxfId="192" priority="6" bottom="1" rank="3"/>
    <cfRule type="top10" dxfId="191" priority="35" bottom="1" rank="1"/>
    <cfRule type="top10" dxfId="190" priority="62" bottom="1" rank="2"/>
    <cfRule type="top10" dxfId="189" priority="92" bottom="1" rank="3"/>
  </conditionalFormatting>
  <conditionalFormatting sqref="E32:M32 O32:Q32 S32:U32 W32:AB32">
    <cfRule type="top10" dxfId="188" priority="5" bottom="1" rank="3"/>
    <cfRule type="top10" dxfId="187" priority="34" bottom="1" rank="1"/>
    <cfRule type="top10" dxfId="186" priority="61" bottom="1" rank="2"/>
    <cfRule type="top10" dxfId="185" priority="91" bottom="1" rank="3"/>
  </conditionalFormatting>
  <conditionalFormatting sqref="E33:M33 O33:Q33 S33:U33 W33:AB33">
    <cfRule type="top10" dxfId="184" priority="4" bottom="1" rank="3"/>
    <cfRule type="top10" dxfId="183" priority="33" bottom="1" rank="1"/>
    <cfRule type="top10" dxfId="182" priority="60" bottom="1" rank="2"/>
    <cfRule type="top10" dxfId="181" priority="90" bottom="1" rank="3"/>
  </conditionalFormatting>
  <conditionalFormatting sqref="E34:M34 O34:Q34 S34:U34 W34:AB34">
    <cfRule type="top10" dxfId="180" priority="3" bottom="1" rank="3"/>
    <cfRule type="top10" dxfId="179" priority="32" bottom="1" rank="1"/>
    <cfRule type="top10" dxfId="178" priority="59" bottom="1" rank="2"/>
    <cfRule type="top10" dxfId="177" priority="89" bottom="1" rank="3"/>
  </conditionalFormatting>
  <conditionalFormatting sqref="E35:M35 O35:Q35 S35:U35 W35:AB35">
    <cfRule type="top10" dxfId="176" priority="2" bottom="1" rank="3"/>
    <cfRule type="top10" dxfId="175" priority="31" bottom="1" rank="1"/>
    <cfRule type="top10" dxfId="174" priority="58" bottom="1" rank="2"/>
    <cfRule type="top10" dxfId="173" priority="88" bottom="1" rank="3"/>
  </conditionalFormatting>
  <conditionalFormatting sqref="E36:M36 O36:Q36 S36:U36 W36:AB36">
    <cfRule type="top10" dxfId="172" priority="1" bottom="1" rank="3"/>
    <cfRule type="top10" dxfId="171" priority="30" bottom="1" rank="1"/>
    <cfRule type="top10" dxfId="170" priority="57" bottom="1" rank="2"/>
    <cfRule type="top10" dxfId="169" priority="87" bottom="1" rank="3"/>
  </conditionalFormatting>
  <conditionalFormatting sqref="E22:T22">
    <cfRule type="top10" dxfId="168" priority="69" bottom="1" rank="2"/>
  </conditionalFormatting>
  <conditionalFormatting sqref="E26:AB26 R27:R36">
    <cfRule type="top10" dxfId="167" priority="113" bottom="1" rank="3"/>
    <cfRule type="top10" dxfId="166" priority="114" bottom="1" rank="1"/>
    <cfRule type="top10" dxfId="165" priority="115" bottom="1" rank="2"/>
    <cfRule type="top10" dxfId="164" priority="116" bottom="1" rank="3"/>
  </conditionalFormatting>
  <conditionalFormatting sqref="E27:Q27 N28:N36 V28:V36 S27:AB27">
    <cfRule type="top10" dxfId="163" priority="117" bottom="1" rank="3"/>
    <cfRule type="top10" dxfId="162" priority="118" bottom="1" rank="1"/>
    <cfRule type="top10" dxfId="161" priority="119" bottom="1" rank="2"/>
    <cfRule type="top10" dxfId="160" priority="120" bottom="1" rank="3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G37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1.7109375" bestFit="1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+'VK Senior algemeen'!A1</f>
        <v>NXT GP DUTCH OPEN 2022</v>
      </c>
    </row>
    <row r="3" spans="1:33">
      <c r="A3" s="4" t="s">
        <v>211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6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9">
        <v>1</v>
      </c>
      <c r="B9" s="2">
        <v>191</v>
      </c>
      <c r="C9" s="100" t="s">
        <v>185</v>
      </c>
      <c r="D9" s="60" t="s">
        <v>159</v>
      </c>
      <c r="E9" s="9">
        <v>30</v>
      </c>
      <c r="F9">
        <v>28</v>
      </c>
      <c r="G9">
        <v>28</v>
      </c>
      <c r="H9" s="10">
        <v>29</v>
      </c>
      <c r="I9">
        <v>32</v>
      </c>
      <c r="J9">
        <v>30</v>
      </c>
      <c r="K9">
        <v>30</v>
      </c>
      <c r="L9" s="10">
        <v>30</v>
      </c>
      <c r="M9" s="9">
        <v>32</v>
      </c>
      <c r="N9">
        <v>32</v>
      </c>
      <c r="O9">
        <v>27</v>
      </c>
      <c r="P9" s="10">
        <v>30</v>
      </c>
      <c r="Q9" s="35">
        <f>35+1</f>
        <v>36</v>
      </c>
      <c r="R9">
        <v>32</v>
      </c>
      <c r="S9" s="36">
        <f>35+1</f>
        <v>36</v>
      </c>
      <c r="T9" s="10">
        <v>32</v>
      </c>
      <c r="U9" s="14">
        <f>1+35+1</f>
        <v>37</v>
      </c>
      <c r="V9" s="36">
        <f>27+1</f>
        <v>28</v>
      </c>
      <c r="W9">
        <v>35</v>
      </c>
      <c r="X9" s="37">
        <f>35+1</f>
        <v>36</v>
      </c>
      <c r="Y9" s="14">
        <f>1+35+1</f>
        <v>37</v>
      </c>
      <c r="Z9">
        <v>35</v>
      </c>
      <c r="AA9" s="36">
        <f>32+1</f>
        <v>33</v>
      </c>
      <c r="AB9" s="10">
        <v>35</v>
      </c>
      <c r="AC9" s="9">
        <f>SUM(E9:AB9)</f>
        <v>770</v>
      </c>
      <c r="AD9" s="43">
        <f>IF(ISERROR(SMALL($E9:$AB9,COUNTIF($E9:$AB9,-1)+COLUMN(AD9)-29)),"",SMALL($E9:$AB9,COUNTIF($E9:$AB9,-1)+COLUMN(AD9)-29))</f>
        <v>27</v>
      </c>
      <c r="AE9" s="44">
        <f>IF(ISERROR(SMALL($E9:$AB9,COUNTIF($E9:$AB9,-1)+COLUMN(AE9)-29)),"",SMALL($E9:$AB9,COUNTIF($E9:$AB9,-1)+COLUMN(AE9)-29))</f>
        <v>28</v>
      </c>
      <c r="AF9" s="79">
        <f>IF(ISERROR(SMALL($E9:$AB9,COUNTIF($E9:$AB9,-1)+COLUMN(AF9)-29)),"",SMALL($E9:$AB9,COUNTIF($E9:$AB9,-1)+COLUMN(AF9)-29))</f>
        <v>28</v>
      </c>
      <c r="AG9" s="78">
        <f>+AC9-AD9-AE9-AF9</f>
        <v>687</v>
      </c>
    </row>
    <row r="10" spans="1:33">
      <c r="A10" s="9">
        <v>2</v>
      </c>
      <c r="B10" s="2">
        <v>107</v>
      </c>
      <c r="C10" s="2" t="s">
        <v>187</v>
      </c>
      <c r="D10" s="60" t="s">
        <v>159</v>
      </c>
      <c r="E10" s="9">
        <v>32</v>
      </c>
      <c r="F10">
        <v>32</v>
      </c>
      <c r="G10">
        <v>30</v>
      </c>
      <c r="H10" s="10">
        <v>32</v>
      </c>
      <c r="I10">
        <v>0</v>
      </c>
      <c r="J10">
        <v>0</v>
      </c>
      <c r="K10">
        <v>0</v>
      </c>
      <c r="L10" s="10">
        <v>0</v>
      </c>
      <c r="M10" s="14">
        <f>1+35+1</f>
        <v>37</v>
      </c>
      <c r="N10" s="36">
        <f>35+1</f>
        <v>36</v>
      </c>
      <c r="O10" s="36">
        <f>35+1</f>
        <v>36</v>
      </c>
      <c r="P10" s="10">
        <v>35</v>
      </c>
      <c r="Q10" s="9">
        <f>1+28</f>
        <v>29</v>
      </c>
      <c r="R10" s="36">
        <f>28+1</f>
        <v>29</v>
      </c>
      <c r="S10">
        <v>30</v>
      </c>
      <c r="T10" s="37">
        <f>30+1</f>
        <v>31</v>
      </c>
      <c r="U10" s="9">
        <v>29</v>
      </c>
      <c r="V10">
        <v>35</v>
      </c>
      <c r="W10">
        <v>29</v>
      </c>
      <c r="X10" s="10">
        <v>29</v>
      </c>
      <c r="Y10" s="9">
        <v>32</v>
      </c>
      <c r="Z10" s="36">
        <f>32+1</f>
        <v>33</v>
      </c>
      <c r="AA10">
        <v>35</v>
      </c>
      <c r="AB10" s="37">
        <f>32+1</f>
        <v>33</v>
      </c>
      <c r="AC10" s="9">
        <f>SUM(E10:AB10)</f>
        <v>644</v>
      </c>
      <c r="AD10" s="43">
        <f>IF(ISERROR(SMALL($E10:$AB10,COUNTIF($E10:$AB10,-1)+COLUMN(AD10)-29)),"",SMALL($E10:$AB10,COUNTIF($E10:$AB10,-1)+COLUMN(AD10)-29))</f>
        <v>0</v>
      </c>
      <c r="AE10" s="44">
        <f>IF(ISERROR(SMALL($E10:$AB10,COUNTIF($E10:$AB10,-1)+COLUMN(AE10)-29)),"",SMALL($E10:$AB10,COUNTIF($E10:$AB10,-1)+COLUMN(AE10)-29))</f>
        <v>0</v>
      </c>
      <c r="AF10" s="79">
        <f>IF(ISERROR(SMALL($E10:$AB10,COUNTIF($E10:$AB10,-1)+COLUMN(AF10)-29)),"",SMALL($E10:$AB10,COUNTIF($E10:$AB10,-1)+COLUMN(AF10)-29))</f>
        <v>0</v>
      </c>
      <c r="AG10" s="78">
        <f>+AC10-AD10-AE10-AF10</f>
        <v>644</v>
      </c>
    </row>
    <row r="11" spans="1:33">
      <c r="A11" s="9">
        <v>3</v>
      </c>
      <c r="B11" s="2">
        <v>124</v>
      </c>
      <c r="C11" s="2" t="s">
        <v>189</v>
      </c>
      <c r="D11" s="60" t="s">
        <v>159</v>
      </c>
      <c r="E11" s="9">
        <v>29</v>
      </c>
      <c r="F11">
        <v>29</v>
      </c>
      <c r="G11">
        <v>29</v>
      </c>
      <c r="H11" s="10">
        <v>30</v>
      </c>
      <c r="I11" s="33">
        <v>31</v>
      </c>
      <c r="J11" s="36">
        <v>33</v>
      </c>
      <c r="K11">
        <v>32</v>
      </c>
      <c r="L11" s="10">
        <v>32</v>
      </c>
      <c r="M11" s="9">
        <v>0</v>
      </c>
      <c r="N11">
        <v>0</v>
      </c>
      <c r="O11">
        <v>0</v>
      </c>
      <c r="P11" s="10">
        <v>0</v>
      </c>
      <c r="Q11" s="9">
        <v>30</v>
      </c>
      <c r="R11">
        <v>30</v>
      </c>
      <c r="S11">
        <v>28</v>
      </c>
      <c r="T11" s="10">
        <v>29</v>
      </c>
      <c r="U11" s="9">
        <v>32</v>
      </c>
      <c r="V11">
        <v>32</v>
      </c>
      <c r="W11" s="36">
        <f>32+1</f>
        <v>33</v>
      </c>
      <c r="X11" s="10">
        <v>32</v>
      </c>
      <c r="Y11" s="9">
        <v>29</v>
      </c>
      <c r="Z11">
        <v>30</v>
      </c>
      <c r="AA11">
        <v>29</v>
      </c>
      <c r="AB11" s="10">
        <v>29</v>
      </c>
      <c r="AC11" s="9">
        <f>SUM(E11:AB11)</f>
        <v>608</v>
      </c>
      <c r="AD11" s="43">
        <f>IF(ISERROR(SMALL($E11:$AB11,COUNTIF($E11:$AB11,-1)+COLUMN(AD11)-29)),"",SMALL($E11:$AB11,COUNTIF($E11:$AB11,-1)+COLUMN(AD11)-29))</f>
        <v>0</v>
      </c>
      <c r="AE11" s="44">
        <f>IF(ISERROR(SMALL($E11:$AB11,COUNTIF($E11:$AB11,-1)+COLUMN(AE11)-29)),"",SMALL($E11:$AB11,COUNTIF($E11:$AB11,-1)+COLUMN(AE11)-29))</f>
        <v>0</v>
      </c>
      <c r="AF11" s="79">
        <f>IF(ISERROR(SMALL($E11:$AB11,COUNTIF($E11:$AB11,-1)+COLUMN(AF11)-29)),"",SMALL($E11:$AB11,COUNTIF($E11:$AB11,-1)+COLUMN(AF11)-29))</f>
        <v>0</v>
      </c>
      <c r="AG11" s="78">
        <f>+AC11-AD11-AE11-AF11</f>
        <v>608</v>
      </c>
    </row>
    <row r="12" spans="1:33">
      <c r="A12" s="9">
        <v>4</v>
      </c>
      <c r="B12" s="2">
        <v>187</v>
      </c>
      <c r="C12" s="2" t="s">
        <v>191</v>
      </c>
      <c r="D12" s="60" t="s">
        <v>159</v>
      </c>
      <c r="E12" s="14">
        <v>37</v>
      </c>
      <c r="F12" s="36">
        <v>36</v>
      </c>
      <c r="G12" s="36">
        <v>36</v>
      </c>
      <c r="H12" s="37">
        <v>36</v>
      </c>
      <c r="I12" s="36">
        <v>36</v>
      </c>
      <c r="J12">
        <v>35</v>
      </c>
      <c r="K12" s="36">
        <v>36</v>
      </c>
      <c r="L12" s="37">
        <v>36</v>
      </c>
      <c r="M12" s="9">
        <v>30</v>
      </c>
      <c r="N12">
        <v>30</v>
      </c>
      <c r="O12">
        <v>32</v>
      </c>
      <c r="P12" s="37">
        <f>32+1</f>
        <v>33</v>
      </c>
      <c r="Q12" s="34">
        <v>32</v>
      </c>
      <c r="R12">
        <v>35</v>
      </c>
      <c r="S12">
        <v>32</v>
      </c>
      <c r="T12" s="10">
        <v>35</v>
      </c>
      <c r="U12" s="9">
        <v>0</v>
      </c>
      <c r="V12">
        <v>0</v>
      </c>
      <c r="W12">
        <v>0</v>
      </c>
      <c r="X12" s="10">
        <v>0</v>
      </c>
      <c r="Y12" s="9">
        <v>0</v>
      </c>
      <c r="Z12">
        <v>0</v>
      </c>
      <c r="AA12">
        <v>0</v>
      </c>
      <c r="AB12" s="10">
        <v>0</v>
      </c>
      <c r="AC12" s="9">
        <f>SUM(E12:AB12)</f>
        <v>547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547</v>
      </c>
    </row>
    <row r="13" spans="1:33">
      <c r="A13" s="9">
        <v>5</v>
      </c>
      <c r="B13" s="2">
        <v>142</v>
      </c>
      <c r="C13" s="2" t="s">
        <v>196</v>
      </c>
      <c r="D13" s="60" t="s">
        <v>159</v>
      </c>
      <c r="E13" s="9">
        <v>27</v>
      </c>
      <c r="F13">
        <v>27</v>
      </c>
      <c r="G13">
        <v>27</v>
      </c>
      <c r="H13" s="10">
        <v>27</v>
      </c>
      <c r="I13">
        <v>29</v>
      </c>
      <c r="J13">
        <v>29</v>
      </c>
      <c r="K13">
        <v>29</v>
      </c>
      <c r="L13" s="10">
        <v>29</v>
      </c>
      <c r="M13" s="9">
        <v>28</v>
      </c>
      <c r="N13">
        <v>28</v>
      </c>
      <c r="O13">
        <v>28</v>
      </c>
      <c r="P13" s="10">
        <v>28</v>
      </c>
      <c r="Q13" s="9">
        <v>29</v>
      </c>
      <c r="R13">
        <v>29</v>
      </c>
      <c r="S13">
        <v>29</v>
      </c>
      <c r="T13" s="10">
        <v>28</v>
      </c>
      <c r="U13" s="9">
        <v>0</v>
      </c>
      <c r="V13">
        <v>0</v>
      </c>
      <c r="W13">
        <v>0</v>
      </c>
      <c r="X13" s="10">
        <v>0</v>
      </c>
      <c r="Y13" s="9">
        <v>0</v>
      </c>
      <c r="Z13">
        <v>0</v>
      </c>
      <c r="AA13">
        <v>0</v>
      </c>
      <c r="AB13" s="10">
        <v>0</v>
      </c>
      <c r="AC13" s="9">
        <f>SUM(E13:AB13)</f>
        <v>451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0</v>
      </c>
      <c r="AG13" s="78">
        <f>+AC13-AD13-AE13-AF13</f>
        <v>451</v>
      </c>
    </row>
    <row r="14" spans="1:33">
      <c r="A14" s="9">
        <v>6</v>
      </c>
      <c r="B14" s="2">
        <v>7</v>
      </c>
      <c r="C14" s="2" t="s">
        <v>212</v>
      </c>
      <c r="D14" s="60" t="s">
        <v>159</v>
      </c>
      <c r="E14" s="9">
        <v>0</v>
      </c>
      <c r="F14">
        <v>0</v>
      </c>
      <c r="G14">
        <v>0</v>
      </c>
      <c r="H14" s="10">
        <v>0</v>
      </c>
      <c r="I14">
        <v>0</v>
      </c>
      <c r="J14">
        <v>0</v>
      </c>
      <c r="K14">
        <v>0</v>
      </c>
      <c r="L14" s="10">
        <v>0</v>
      </c>
      <c r="M14" s="9">
        <v>29</v>
      </c>
      <c r="N14">
        <v>29</v>
      </c>
      <c r="O14">
        <v>30</v>
      </c>
      <c r="P14" s="10">
        <v>29</v>
      </c>
      <c r="Q14" s="9">
        <v>0</v>
      </c>
      <c r="R14">
        <v>0</v>
      </c>
      <c r="S14">
        <v>0</v>
      </c>
      <c r="T14" s="10">
        <v>0</v>
      </c>
      <c r="U14" s="9">
        <v>30</v>
      </c>
      <c r="V14">
        <v>29</v>
      </c>
      <c r="W14">
        <v>28</v>
      </c>
      <c r="X14" s="10">
        <v>28</v>
      </c>
      <c r="Y14" s="9">
        <v>30</v>
      </c>
      <c r="Z14">
        <v>29</v>
      </c>
      <c r="AA14">
        <v>30</v>
      </c>
      <c r="AB14" s="10">
        <v>30</v>
      </c>
      <c r="AC14" s="9">
        <f>SUM(E14:AB14)</f>
        <v>351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351</v>
      </c>
    </row>
    <row r="15" spans="1:33">
      <c r="A15" s="9">
        <v>7</v>
      </c>
      <c r="B15" s="2">
        <v>177</v>
      </c>
      <c r="C15" s="2" t="s">
        <v>204</v>
      </c>
      <c r="D15" s="60" t="s">
        <v>159</v>
      </c>
      <c r="E15" s="9">
        <v>28</v>
      </c>
      <c r="F15">
        <v>30</v>
      </c>
      <c r="G15">
        <v>32</v>
      </c>
      <c r="H15" s="10">
        <v>28</v>
      </c>
      <c r="I15">
        <v>28</v>
      </c>
      <c r="J15">
        <v>0</v>
      </c>
      <c r="K15">
        <v>0</v>
      </c>
      <c r="L15" s="10">
        <v>0</v>
      </c>
      <c r="M15" s="9">
        <v>0</v>
      </c>
      <c r="N15">
        <v>0</v>
      </c>
      <c r="O15">
        <v>0</v>
      </c>
      <c r="P15" s="10">
        <v>0</v>
      </c>
      <c r="Q15" s="9">
        <v>0</v>
      </c>
      <c r="R15">
        <v>0</v>
      </c>
      <c r="S15">
        <v>0</v>
      </c>
      <c r="T15" s="10">
        <v>0</v>
      </c>
      <c r="U15" s="9">
        <v>0</v>
      </c>
      <c r="V15">
        <v>0</v>
      </c>
      <c r="W15">
        <v>0</v>
      </c>
      <c r="X15" s="10">
        <v>0</v>
      </c>
      <c r="Y15" s="9">
        <v>0</v>
      </c>
      <c r="Z15">
        <v>0</v>
      </c>
      <c r="AA15">
        <v>0</v>
      </c>
      <c r="AB15" s="10">
        <v>0</v>
      </c>
      <c r="AC15" s="9">
        <f>SUM(E15:AB15)</f>
        <v>146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146</v>
      </c>
    </row>
    <row r="16" spans="1:33">
      <c r="A16" s="9">
        <v>8</v>
      </c>
      <c r="B16" s="2">
        <v>133</v>
      </c>
      <c r="C16" s="2" t="s">
        <v>169</v>
      </c>
      <c r="D16" s="60" t="s">
        <v>159</v>
      </c>
      <c r="E16" s="9">
        <v>0</v>
      </c>
      <c r="F16">
        <v>0</v>
      </c>
      <c r="G16">
        <v>0</v>
      </c>
      <c r="H16" s="10">
        <v>0</v>
      </c>
      <c r="I16">
        <v>0</v>
      </c>
      <c r="J16">
        <v>0</v>
      </c>
      <c r="K16">
        <v>0</v>
      </c>
      <c r="L16" s="10">
        <v>0</v>
      </c>
      <c r="M16" s="9">
        <v>0</v>
      </c>
      <c r="N16">
        <v>0</v>
      </c>
      <c r="O16">
        <v>0</v>
      </c>
      <c r="P16" s="10">
        <v>0</v>
      </c>
      <c r="Q16" s="9">
        <v>0</v>
      </c>
      <c r="R16">
        <v>0</v>
      </c>
      <c r="S16">
        <v>0</v>
      </c>
      <c r="T16" s="10">
        <v>0</v>
      </c>
      <c r="U16" s="9">
        <v>28</v>
      </c>
      <c r="V16">
        <v>30</v>
      </c>
      <c r="W16">
        <v>30</v>
      </c>
      <c r="X16" s="10">
        <v>30</v>
      </c>
      <c r="Y16" s="9">
        <v>0</v>
      </c>
      <c r="Z16">
        <v>0</v>
      </c>
      <c r="AA16">
        <v>0</v>
      </c>
      <c r="AB16" s="10">
        <v>0</v>
      </c>
      <c r="AC16" s="9">
        <f>SUM(E16:AB16)</f>
        <v>118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118</v>
      </c>
    </row>
    <row r="17" spans="1:33">
      <c r="A17" s="9">
        <v>9</v>
      </c>
      <c r="B17" s="2">
        <v>5</v>
      </c>
      <c r="C17" s="2" t="s">
        <v>207</v>
      </c>
      <c r="D17" s="60" t="s">
        <v>159</v>
      </c>
      <c r="E17" s="9">
        <v>0</v>
      </c>
      <c r="F17">
        <v>0</v>
      </c>
      <c r="G17">
        <v>0</v>
      </c>
      <c r="H17" s="10">
        <v>0</v>
      </c>
      <c r="I17">
        <v>0</v>
      </c>
      <c r="J17">
        <v>0</v>
      </c>
      <c r="K17">
        <v>0</v>
      </c>
      <c r="L17" s="10">
        <v>0</v>
      </c>
      <c r="M17" s="9">
        <v>27</v>
      </c>
      <c r="N17">
        <v>27</v>
      </c>
      <c r="O17">
        <v>29</v>
      </c>
      <c r="P17" s="10">
        <v>27</v>
      </c>
      <c r="Q17" s="9">
        <v>0</v>
      </c>
      <c r="R17">
        <v>0</v>
      </c>
      <c r="S17">
        <v>0</v>
      </c>
      <c r="T17" s="10">
        <v>0</v>
      </c>
      <c r="U17" s="9">
        <v>0</v>
      </c>
      <c r="V17">
        <v>0</v>
      </c>
      <c r="W17">
        <v>0</v>
      </c>
      <c r="X17" s="10">
        <v>0</v>
      </c>
      <c r="Y17" s="9">
        <v>0</v>
      </c>
      <c r="Z17">
        <v>0</v>
      </c>
      <c r="AA17">
        <v>0</v>
      </c>
      <c r="AB17" s="10">
        <v>0</v>
      </c>
      <c r="AC17" s="9">
        <f>SUM(E17:AB17)</f>
        <v>110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110</v>
      </c>
    </row>
    <row r="18" spans="1:33">
      <c r="A18" s="9">
        <v>10</v>
      </c>
      <c r="B18" s="2">
        <v>193</v>
      </c>
      <c r="C18" s="2" t="s">
        <v>208</v>
      </c>
      <c r="D18" s="60" t="s">
        <v>159</v>
      </c>
      <c r="E18" s="9">
        <v>0</v>
      </c>
      <c r="F18">
        <v>0</v>
      </c>
      <c r="G18">
        <v>0</v>
      </c>
      <c r="H18" s="10"/>
      <c r="I18">
        <v>0</v>
      </c>
      <c r="J18">
        <v>0</v>
      </c>
      <c r="K18">
        <v>0</v>
      </c>
      <c r="L18" s="10">
        <v>0</v>
      </c>
      <c r="M18" s="9">
        <v>0</v>
      </c>
      <c r="N18">
        <v>0</v>
      </c>
      <c r="O18">
        <v>0</v>
      </c>
      <c r="P18" s="10">
        <v>0</v>
      </c>
      <c r="Q18" s="9">
        <v>0</v>
      </c>
      <c r="R18">
        <v>0</v>
      </c>
      <c r="S18">
        <v>0</v>
      </c>
      <c r="T18" s="10">
        <v>0</v>
      </c>
      <c r="U18" s="9">
        <v>27</v>
      </c>
      <c r="V18">
        <v>28</v>
      </c>
      <c r="W18">
        <v>27</v>
      </c>
      <c r="X18" s="10">
        <v>27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109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109</v>
      </c>
    </row>
    <row r="19" spans="1:33">
      <c r="A19" s="9"/>
      <c r="B19" s="2"/>
      <c r="C19" s="2"/>
      <c r="D19" s="60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/>
    </row>
    <row r="20" spans="1:33">
      <c r="A20" s="9"/>
      <c r="B20" s="2"/>
      <c r="C20" s="2"/>
      <c r="D20" s="60"/>
      <c r="E20" s="9"/>
      <c r="H20" s="10"/>
      <c r="L20" s="10"/>
      <c r="M20" s="9"/>
      <c r="P20" s="10"/>
      <c r="Q20" s="9"/>
      <c r="T20" s="10"/>
      <c r="U20" s="9"/>
      <c r="X20" s="10"/>
      <c r="Y20" s="9"/>
      <c r="AB20" s="10"/>
      <c r="AC20" s="9"/>
      <c r="AD20" s="43"/>
      <c r="AE20" s="44"/>
      <c r="AF20" s="79"/>
      <c r="AG20" s="78"/>
    </row>
    <row r="21" spans="1:33">
      <c r="A21" s="9"/>
      <c r="B21" s="2"/>
      <c r="C21" s="2"/>
      <c r="D21" s="60"/>
      <c r="E21" s="9"/>
      <c r="H21" s="10"/>
      <c r="L21" s="10"/>
      <c r="M21" s="9"/>
      <c r="P21" s="10"/>
      <c r="Q21" s="9"/>
      <c r="T21" s="10"/>
      <c r="U21" s="9"/>
      <c r="X21" s="10"/>
      <c r="Y21" s="9"/>
      <c r="AB21" s="10"/>
      <c r="AC21" s="9"/>
      <c r="AD21" s="43"/>
      <c r="AE21" s="44"/>
      <c r="AF21" s="79"/>
      <c r="AG21" s="78"/>
    </row>
    <row r="22" spans="1:33">
      <c r="A22" s="9"/>
      <c r="B22" s="2"/>
      <c r="C22" s="2"/>
      <c r="D22" s="60"/>
      <c r="E22" s="9"/>
      <c r="H22" s="10"/>
      <c r="L22" s="10"/>
      <c r="M22" s="9"/>
      <c r="P22" s="10"/>
      <c r="Q22" s="9"/>
      <c r="T22" s="10"/>
      <c r="U22" s="9"/>
      <c r="X22" s="10"/>
      <c r="Y22" s="9"/>
      <c r="AB22" s="10"/>
      <c r="AC22" s="9"/>
      <c r="AD22" s="43"/>
      <c r="AE22" s="44"/>
      <c r="AF22" s="79"/>
      <c r="AG22" s="78"/>
    </row>
    <row r="23" spans="1:33">
      <c r="A23" s="9"/>
      <c r="B23" s="2"/>
      <c r="C23" s="2"/>
      <c r="D23" s="60"/>
      <c r="E23" s="9"/>
      <c r="H23" s="10"/>
      <c r="L23" s="10"/>
      <c r="M23" s="9"/>
      <c r="P23" s="10"/>
      <c r="Q23" s="9"/>
      <c r="T23" s="10"/>
      <c r="U23" s="9"/>
      <c r="X23" s="10"/>
      <c r="Y23" s="9"/>
      <c r="AB23" s="10"/>
      <c r="AC23" s="9"/>
      <c r="AD23" s="43"/>
      <c r="AE23" s="44"/>
      <c r="AF23" s="79"/>
      <c r="AG23" s="78"/>
    </row>
    <row r="24" spans="1:33">
      <c r="A24" s="9"/>
      <c r="B24" s="2"/>
      <c r="C24" s="2"/>
      <c r="D24" s="9"/>
      <c r="E24" s="9"/>
      <c r="H24" s="10"/>
      <c r="L24" s="10"/>
      <c r="P24" s="10"/>
      <c r="T24" s="10"/>
      <c r="X24" s="10"/>
      <c r="AB24" s="10"/>
      <c r="AC24" s="9"/>
      <c r="AD24" s="9"/>
      <c r="AF24" s="10"/>
      <c r="AG24" s="10"/>
    </row>
    <row r="25" spans="1:33">
      <c r="A25" s="9"/>
      <c r="B25" s="2"/>
      <c r="C25" s="2"/>
      <c r="D25" s="9"/>
      <c r="E25" s="9"/>
      <c r="H25" s="10"/>
      <c r="L25" s="10"/>
      <c r="P25" s="10"/>
      <c r="T25" s="10"/>
      <c r="X25" s="10"/>
      <c r="AB25" s="10"/>
      <c r="AC25" s="9"/>
      <c r="AD25" s="9"/>
      <c r="AF25" s="10"/>
      <c r="AG25" s="10"/>
    </row>
    <row r="26" spans="1:33" ht="15.75" thickBot="1">
      <c r="A26" s="11"/>
      <c r="B26" s="5"/>
      <c r="C26" s="5"/>
      <c r="D26" s="61"/>
      <c r="E26" s="11"/>
      <c r="F26" s="12"/>
      <c r="G26" s="12"/>
      <c r="H26" s="13"/>
      <c r="I26" s="12"/>
      <c r="J26" s="12"/>
      <c r="K26" s="12"/>
      <c r="L26" s="13"/>
      <c r="M26" s="11"/>
      <c r="N26" s="12"/>
      <c r="O26" s="12"/>
      <c r="P26" s="13"/>
      <c r="Q26" s="11"/>
      <c r="R26" s="12"/>
      <c r="S26" s="12"/>
      <c r="T26" s="13"/>
      <c r="U26" s="11"/>
      <c r="V26" s="12"/>
      <c r="W26" s="12"/>
      <c r="X26" s="13"/>
      <c r="Y26" s="11"/>
      <c r="Z26" s="12"/>
      <c r="AA26" s="12"/>
      <c r="AB26" s="13"/>
      <c r="AC26" s="11"/>
      <c r="AD26" s="25"/>
      <c r="AE26" s="26"/>
      <c r="AF26" s="27"/>
      <c r="AG26" s="13"/>
    </row>
    <row r="27" spans="1:33">
      <c r="D27" s="42"/>
      <c r="E27">
        <f>SUM(E9:E26)</f>
        <v>183</v>
      </c>
      <c r="F27">
        <f t="shared" ref="F27:AB27" si="0">SUM(F9:F26)</f>
        <v>182</v>
      </c>
      <c r="G27">
        <f t="shared" si="0"/>
        <v>182</v>
      </c>
      <c r="H27">
        <f t="shared" si="0"/>
        <v>182</v>
      </c>
      <c r="I27">
        <f t="shared" si="0"/>
        <v>156</v>
      </c>
      <c r="J27">
        <f t="shared" si="0"/>
        <v>127</v>
      </c>
      <c r="K27">
        <f t="shared" si="0"/>
        <v>127</v>
      </c>
      <c r="L27">
        <f t="shared" si="0"/>
        <v>127</v>
      </c>
      <c r="M27">
        <f t="shared" si="0"/>
        <v>183</v>
      </c>
      <c r="N27">
        <f t="shared" si="0"/>
        <v>182</v>
      </c>
      <c r="O27">
        <f t="shared" si="0"/>
        <v>182</v>
      </c>
      <c r="P27">
        <f t="shared" si="0"/>
        <v>182</v>
      </c>
      <c r="Q27">
        <f t="shared" si="0"/>
        <v>156</v>
      </c>
      <c r="R27">
        <f t="shared" si="0"/>
        <v>155</v>
      </c>
      <c r="S27">
        <f t="shared" si="0"/>
        <v>155</v>
      </c>
      <c r="T27">
        <f t="shared" si="0"/>
        <v>155</v>
      </c>
      <c r="U27">
        <f t="shared" si="0"/>
        <v>183</v>
      </c>
      <c r="V27">
        <f t="shared" si="0"/>
        <v>182</v>
      </c>
      <c r="W27">
        <f t="shared" si="0"/>
        <v>182</v>
      </c>
      <c r="X27">
        <f t="shared" si="0"/>
        <v>182</v>
      </c>
      <c r="Y27">
        <f t="shared" si="0"/>
        <v>128</v>
      </c>
      <c r="Z27">
        <f t="shared" si="0"/>
        <v>127</v>
      </c>
      <c r="AA27">
        <f t="shared" si="0"/>
        <v>127</v>
      </c>
      <c r="AB27">
        <f t="shared" si="0"/>
        <v>127</v>
      </c>
      <c r="AD27" s="24"/>
      <c r="AE27" s="24"/>
      <c r="AF27" s="24"/>
    </row>
    <row r="30" spans="1:33">
      <c r="A30" s="15"/>
      <c r="B30" t="s">
        <v>41</v>
      </c>
    </row>
    <row r="31" spans="1:33">
      <c r="A31" s="33"/>
      <c r="B31" t="s">
        <v>42</v>
      </c>
    </row>
    <row r="32" spans="1:33">
      <c r="A32" s="36"/>
      <c r="B32" t="s">
        <v>209</v>
      </c>
    </row>
    <row r="34" spans="1:2">
      <c r="A34" s="38" t="s">
        <v>19</v>
      </c>
      <c r="B34" t="s">
        <v>44</v>
      </c>
    </row>
    <row r="35" spans="1:2" ht="15.75" thickBot="1"/>
    <row r="36" spans="1:2">
      <c r="A36" s="28" t="s">
        <v>45</v>
      </c>
    </row>
    <row r="37" spans="1:2" ht="15.75" thickBot="1">
      <c r="A37" s="29" t="s">
        <v>46</v>
      </c>
      <c r="B37" t="s">
        <v>47</v>
      </c>
    </row>
  </sheetData>
  <sortState xmlns:xlrd2="http://schemas.microsoft.com/office/spreadsheetml/2017/richdata2" ref="B9:AG18">
    <sortCondition descending="1" ref="AG9:AG18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10:M10 O10:Q10 S10:T10 Y10:AB10">
    <cfRule type="top10" dxfId="159" priority="38" bottom="1" rank="3"/>
    <cfRule type="top10" dxfId="158" priority="64" bottom="1" rank="1"/>
    <cfRule type="top10" dxfId="157" priority="88" bottom="1" rank="2"/>
    <cfRule type="top10" dxfId="156" priority="115" bottom="1" rank="3"/>
  </conditionalFormatting>
  <conditionalFormatting sqref="E9:M9 O9:Q9 S9:U9 W9:AB9">
    <cfRule type="top10" dxfId="155" priority="37" bottom="1" rank="3"/>
    <cfRule type="top10" dxfId="154" priority="63" bottom="1" rank="1"/>
    <cfRule type="top10" dxfId="153" priority="87" bottom="1" rank="2"/>
    <cfRule type="top10" dxfId="152" priority="114" bottom="1" rank="3"/>
  </conditionalFormatting>
  <conditionalFormatting sqref="E11:M11 O11:Q11 S11:U11 W11:AB11">
    <cfRule type="top10" dxfId="151" priority="35" bottom="1" rank="3"/>
    <cfRule type="top10" dxfId="150" priority="61" bottom="1" rank="1"/>
    <cfRule type="top10" dxfId="149" priority="85" bottom="1" rank="2"/>
    <cfRule type="top10" dxfId="148" priority="112" bottom="1" rank="3"/>
  </conditionalFormatting>
  <conditionalFormatting sqref="E12:M12 O12:Q12 S12:T12 Y12:AB12">
    <cfRule type="top10" dxfId="147" priority="34" bottom="1" rank="3"/>
    <cfRule type="top10" dxfId="146" priority="60" bottom="1" rank="1"/>
    <cfRule type="top10" dxfId="145" priority="84" bottom="1" rank="2"/>
    <cfRule type="top10" dxfId="144" priority="111" bottom="1" rank="3"/>
  </conditionalFormatting>
  <conditionalFormatting sqref="E13:M13 O13:Q13 S13:U13 W13:AB13">
    <cfRule type="top10" dxfId="143" priority="33" bottom="1" rank="3"/>
    <cfRule type="top10" dxfId="142" priority="59" bottom="1" rank="1"/>
    <cfRule type="top10" dxfId="141" priority="83" bottom="1" rank="2"/>
    <cfRule type="top10" dxfId="140" priority="110" bottom="1" rank="3"/>
  </conditionalFormatting>
  <conditionalFormatting sqref="E23:M23 O23:Q23 S23:U23 W23:AB23">
    <cfRule type="top10" dxfId="139" priority="32" bottom="1" rank="3"/>
    <cfRule type="top10" dxfId="138" priority="58" bottom="1" rank="1"/>
    <cfRule type="top10" dxfId="137" priority="82" bottom="1" rank="2"/>
    <cfRule type="top10" dxfId="136" priority="109" bottom="1" rank="3"/>
  </conditionalFormatting>
  <conditionalFormatting sqref="V23 V13 V9 N9:N23 V11">
    <cfRule type="top10" dxfId="135" priority="132" bottom="1" rank="3"/>
    <cfRule type="top10" dxfId="134" priority="133" bottom="1" rank="1"/>
    <cfRule type="top10" dxfId="133" priority="134" bottom="1" rank="2"/>
    <cfRule type="top10" dxfId="132" priority="135" bottom="1" rank="3"/>
  </conditionalFormatting>
  <conditionalFormatting sqref="E14:M22 O14:Q22 S14:T22 Y14:AB22">
    <cfRule type="top10" dxfId="131" priority="4576" bottom="1" rank="3"/>
    <cfRule type="top10" dxfId="130" priority="4577" bottom="1" rank="1"/>
    <cfRule type="top10" dxfId="129" priority="4578" bottom="1" rank="2"/>
    <cfRule type="top10" dxfId="128" priority="4579" bottom="1" rank="3"/>
  </conditionalFormatting>
  <conditionalFormatting sqref="U14:X22 U10:X10 U12:X12">
    <cfRule type="top10" dxfId="127" priority="4620" bottom="1" rank="3"/>
    <cfRule type="top10" dxfId="126" priority="4621" bottom="1" rank="1"/>
    <cfRule type="top10" dxfId="125" priority="4622" bottom="1" rank="2"/>
    <cfRule type="top10" dxfId="124" priority="4623" bottom="1" rank="3"/>
  </conditionalFormatting>
  <conditionalFormatting sqref="R9:R23">
    <cfRule type="top10" dxfId="123" priority="4656" bottom="1" rank="3"/>
    <cfRule type="top10" dxfId="122" priority="4657" bottom="1" rank="1"/>
    <cfRule type="top10" dxfId="121" priority="4658" bottom="1" rank="2"/>
    <cfRule type="top10" dxfId="120" priority="4659" bottom="1" rank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7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+'Cadet 160cc'!A1</f>
        <v>NXT GP DUTCH OPEN 2022</v>
      </c>
    </row>
    <row r="3" spans="1:33">
      <c r="A3" s="4" t="s">
        <v>48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5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19">
        <v>1</v>
      </c>
      <c r="AE7" s="17">
        <v>2</v>
      </c>
      <c r="AF7" s="19">
        <v>3</v>
      </c>
      <c r="AG7" s="94"/>
    </row>
    <row r="8" spans="1:33">
      <c r="A8" s="6"/>
      <c r="B8" s="1"/>
      <c r="C8" s="8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9">
        <v>1</v>
      </c>
      <c r="B9" s="2">
        <v>23</v>
      </c>
      <c r="C9" s="99" t="s">
        <v>21</v>
      </c>
      <c r="D9" s="60" t="s">
        <v>22</v>
      </c>
      <c r="E9" s="14">
        <v>37</v>
      </c>
      <c r="F9">
        <v>32</v>
      </c>
      <c r="G9" s="36">
        <v>33</v>
      </c>
      <c r="H9" s="10">
        <v>35</v>
      </c>
      <c r="I9" s="33">
        <v>36</v>
      </c>
      <c r="J9" s="36">
        <v>36</v>
      </c>
      <c r="K9" s="36">
        <v>36</v>
      </c>
      <c r="L9" s="10">
        <v>32</v>
      </c>
      <c r="M9" s="34">
        <f>1+32</f>
        <v>33</v>
      </c>
      <c r="N9">
        <v>28</v>
      </c>
      <c r="O9" s="36">
        <f>35+1</f>
        <v>36</v>
      </c>
      <c r="P9" s="10">
        <v>35</v>
      </c>
      <c r="Q9" s="9">
        <v>29</v>
      </c>
      <c r="R9">
        <v>32</v>
      </c>
      <c r="S9" s="36">
        <f>29+1</f>
        <v>30</v>
      </c>
      <c r="T9" s="10">
        <v>35</v>
      </c>
      <c r="U9" s="35">
        <f>32+1</f>
        <v>33</v>
      </c>
      <c r="V9">
        <v>29</v>
      </c>
      <c r="W9">
        <v>32</v>
      </c>
      <c r="X9" s="10">
        <v>32</v>
      </c>
      <c r="Y9" s="14">
        <f>1+35+1</f>
        <v>37</v>
      </c>
      <c r="Z9" s="36">
        <f>35+1</f>
        <v>36</v>
      </c>
      <c r="AA9" s="36">
        <f>30+1</f>
        <v>31</v>
      </c>
      <c r="AB9" s="37">
        <f>35+1</f>
        <v>36</v>
      </c>
      <c r="AC9" s="9">
        <f>SUM(E9:AB9)</f>
        <v>801</v>
      </c>
      <c r="AD9" s="43">
        <f>IF(ISERROR(SMALL($E9:$AB9,COUNTIF($E9:$AB9,-1)+COLUMN(AD9)-29)),"",SMALL($E9:$AB9,COUNTIF($E9:$AB9,-1)+COLUMN(AD9)-29))</f>
        <v>28</v>
      </c>
      <c r="AE9" s="44">
        <f>IF(ISERROR(SMALL($E9:$AB9,COUNTIF($E9:$AB9,-1)+COLUMN(AE9)-29)),"",SMALL($E9:$AB9,COUNTIF($E9:$AB9,-1)+COLUMN(AE9)-29))</f>
        <v>29</v>
      </c>
      <c r="AF9" s="79">
        <f>IF(ISERROR(SMALL($E9:$AB9,COUNTIF($E9:$AB9,-1)+COLUMN(AF9)-29)),"",SMALL($E9:$AB9,COUNTIF($E9:$AB9,-1)+COLUMN(AF9)-29))</f>
        <v>29</v>
      </c>
      <c r="AG9" s="78">
        <f>+AC9-AD9-AE9-AF9</f>
        <v>715</v>
      </c>
    </row>
    <row r="10" spans="1:33">
      <c r="A10" s="9">
        <v>2</v>
      </c>
      <c r="B10" s="2">
        <v>93</v>
      </c>
      <c r="C10" s="10" t="s">
        <v>23</v>
      </c>
      <c r="D10" s="60" t="s">
        <v>22</v>
      </c>
      <c r="E10" s="9">
        <v>30</v>
      </c>
      <c r="F10">
        <v>30</v>
      </c>
      <c r="G10">
        <v>30</v>
      </c>
      <c r="H10" s="10">
        <v>30</v>
      </c>
      <c r="I10" s="36">
        <v>33</v>
      </c>
      <c r="J10">
        <v>32</v>
      </c>
      <c r="K10">
        <v>30</v>
      </c>
      <c r="L10" s="10">
        <v>0</v>
      </c>
      <c r="M10" s="9">
        <v>29</v>
      </c>
      <c r="N10">
        <v>32</v>
      </c>
      <c r="O10">
        <v>27</v>
      </c>
      <c r="P10" s="10">
        <v>28</v>
      </c>
      <c r="Q10" s="9">
        <v>35</v>
      </c>
      <c r="R10">
        <v>28</v>
      </c>
      <c r="S10">
        <v>30</v>
      </c>
      <c r="T10" s="10">
        <v>30</v>
      </c>
      <c r="U10" s="34">
        <f>1+35</f>
        <v>36</v>
      </c>
      <c r="V10" s="36">
        <f>35+1</f>
        <v>36</v>
      </c>
      <c r="W10">
        <v>29</v>
      </c>
      <c r="X10" s="10">
        <v>29</v>
      </c>
      <c r="Y10" s="9">
        <v>32</v>
      </c>
      <c r="Z10">
        <v>32</v>
      </c>
      <c r="AA10">
        <v>35</v>
      </c>
      <c r="AB10" s="10">
        <v>30</v>
      </c>
      <c r="AC10" s="9">
        <f>SUM(E10:AB10)</f>
        <v>713</v>
      </c>
      <c r="AD10" s="43">
        <f>IF(ISERROR(SMALL($E10:$AB10,COUNTIF($E10:$AB10,-1)+COLUMN(AD10)-29)),"",SMALL($E10:$AB10,COUNTIF($E10:$AB10,-1)+COLUMN(AD10)-29))</f>
        <v>0</v>
      </c>
      <c r="AE10" s="44">
        <f>IF(ISERROR(SMALL($E10:$AB10,COUNTIF($E10:$AB10,-1)+COLUMN(AE10)-29)),"",SMALL($E10:$AB10,COUNTIF($E10:$AB10,-1)+COLUMN(AE10)-29))</f>
        <v>27</v>
      </c>
      <c r="AF10" s="79">
        <f>IF(ISERROR(SMALL($E10:$AB10,COUNTIF($E10:$AB10,-1)+COLUMN(AF10)-29)),"",SMALL($E10:$AB10,COUNTIF($E10:$AB10,-1)+COLUMN(AF10)-29))</f>
        <v>28</v>
      </c>
      <c r="AG10" s="78">
        <f>+AC10-AD10-AE10-AF10</f>
        <v>658</v>
      </c>
    </row>
    <row r="11" spans="1:33">
      <c r="A11" s="9">
        <v>3</v>
      </c>
      <c r="B11" s="2">
        <v>16</v>
      </c>
      <c r="C11" s="10" t="s">
        <v>25</v>
      </c>
      <c r="D11" s="60" t="s">
        <v>22</v>
      </c>
      <c r="E11" s="9">
        <v>29</v>
      </c>
      <c r="F11">
        <v>29</v>
      </c>
      <c r="G11">
        <v>29</v>
      </c>
      <c r="H11" s="10">
        <v>29</v>
      </c>
      <c r="I11">
        <v>29</v>
      </c>
      <c r="J11">
        <v>29</v>
      </c>
      <c r="K11">
        <v>29</v>
      </c>
      <c r="L11" s="10">
        <v>30</v>
      </c>
      <c r="M11" s="9">
        <v>28</v>
      </c>
      <c r="N11" s="36">
        <f>30+1</f>
        <v>31</v>
      </c>
      <c r="O11">
        <v>30</v>
      </c>
      <c r="P11" s="10">
        <v>29</v>
      </c>
      <c r="Q11" s="9">
        <v>27</v>
      </c>
      <c r="R11">
        <v>30</v>
      </c>
      <c r="S11">
        <v>32</v>
      </c>
      <c r="T11" s="37">
        <f>32+1</f>
        <v>33</v>
      </c>
      <c r="U11" s="9">
        <v>29</v>
      </c>
      <c r="V11">
        <v>30</v>
      </c>
      <c r="W11">
        <v>30</v>
      </c>
      <c r="X11" s="10">
        <v>30</v>
      </c>
      <c r="Y11" s="9">
        <v>30</v>
      </c>
      <c r="Z11">
        <v>30</v>
      </c>
      <c r="AA11">
        <v>32</v>
      </c>
      <c r="AB11" s="10">
        <v>32</v>
      </c>
      <c r="AC11" s="9">
        <f>SUM(E11:AB11)</f>
        <v>716</v>
      </c>
      <c r="AD11" s="43">
        <f>IF(ISERROR(SMALL($E11:$AB11,COUNTIF($E11:$AB11,-1)+COLUMN(AD11)-29)),"",SMALL($E11:$AB11,COUNTIF($E11:$AB11,-1)+COLUMN(AD11)-29))</f>
        <v>27</v>
      </c>
      <c r="AE11" s="44">
        <f>IF(ISERROR(SMALL($E11:$AB11,COUNTIF($E11:$AB11,-1)+COLUMN(AE11)-29)),"",SMALL($E11:$AB11,COUNTIF($E11:$AB11,-1)+COLUMN(AE11)-29))</f>
        <v>28</v>
      </c>
      <c r="AF11" s="79">
        <f>IF(ISERROR(SMALL($E11:$AB11,COUNTIF($E11:$AB11,-1)+COLUMN(AF11)-29)),"",SMALL($E11:$AB11,COUNTIF($E11:$AB11,-1)+COLUMN(AF11)-29))</f>
        <v>29</v>
      </c>
      <c r="AG11" s="78">
        <f>+AC11-AD11-AE11-AF11</f>
        <v>632</v>
      </c>
    </row>
    <row r="12" spans="1:33">
      <c r="A12" s="9">
        <v>4</v>
      </c>
      <c r="B12" s="2">
        <v>25</v>
      </c>
      <c r="C12" s="10" t="s">
        <v>29</v>
      </c>
      <c r="D12" s="60" t="s">
        <v>22</v>
      </c>
      <c r="E12" s="9">
        <v>32</v>
      </c>
      <c r="F12" s="36">
        <v>36</v>
      </c>
      <c r="G12">
        <v>35</v>
      </c>
      <c r="H12" s="37">
        <v>33</v>
      </c>
      <c r="I12">
        <v>0</v>
      </c>
      <c r="J12">
        <v>0</v>
      </c>
      <c r="K12">
        <v>0</v>
      </c>
      <c r="L12" s="10">
        <v>0</v>
      </c>
      <c r="M12" s="35">
        <f>35+1</f>
        <v>36</v>
      </c>
      <c r="N12">
        <v>26</v>
      </c>
      <c r="O12">
        <v>32</v>
      </c>
      <c r="P12" s="37">
        <f>32+1</f>
        <v>33</v>
      </c>
      <c r="Q12" s="34">
        <f>1+28</f>
        <v>29</v>
      </c>
      <c r="R12">
        <v>35</v>
      </c>
      <c r="S12">
        <v>35</v>
      </c>
      <c r="T12" s="10">
        <v>27</v>
      </c>
      <c r="U12" s="9">
        <v>0</v>
      </c>
      <c r="V12">
        <v>0</v>
      </c>
      <c r="W12">
        <v>0</v>
      </c>
      <c r="X12" s="10">
        <v>0</v>
      </c>
      <c r="Y12" s="9">
        <v>0</v>
      </c>
      <c r="Z12">
        <v>0</v>
      </c>
      <c r="AA12">
        <v>0</v>
      </c>
      <c r="AB12" s="10">
        <v>0</v>
      </c>
      <c r="AC12" s="9">
        <f>SUM(E12:AB12)</f>
        <v>389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389</v>
      </c>
    </row>
    <row r="13" spans="1:33">
      <c r="A13" s="9">
        <v>5</v>
      </c>
      <c r="B13" s="2">
        <v>15</v>
      </c>
      <c r="C13" s="10" t="s">
        <v>30</v>
      </c>
      <c r="D13" s="60" t="s">
        <v>22</v>
      </c>
      <c r="E13" s="9">
        <v>0</v>
      </c>
      <c r="F13">
        <v>0</v>
      </c>
      <c r="G13">
        <v>0</v>
      </c>
      <c r="H13" s="10">
        <v>0</v>
      </c>
      <c r="I13">
        <v>0</v>
      </c>
      <c r="J13">
        <v>0</v>
      </c>
      <c r="K13">
        <v>0</v>
      </c>
      <c r="L13" s="10">
        <v>0</v>
      </c>
      <c r="M13" s="9">
        <v>27</v>
      </c>
      <c r="N13">
        <v>27</v>
      </c>
      <c r="O13">
        <v>26</v>
      </c>
      <c r="P13" s="10">
        <v>27</v>
      </c>
      <c r="Q13" s="35">
        <f>32+1</f>
        <v>33</v>
      </c>
      <c r="R13">
        <v>27</v>
      </c>
      <c r="S13">
        <v>28</v>
      </c>
      <c r="T13" s="10">
        <v>29</v>
      </c>
      <c r="U13" s="9">
        <v>30</v>
      </c>
      <c r="V13">
        <v>32</v>
      </c>
      <c r="W13" s="36">
        <f>35+1</f>
        <v>36</v>
      </c>
      <c r="X13" s="37">
        <f>35+1</f>
        <v>36</v>
      </c>
      <c r="Y13" s="9">
        <v>0</v>
      </c>
      <c r="Z13">
        <v>0</v>
      </c>
      <c r="AA13">
        <v>0</v>
      </c>
      <c r="AB13" s="10">
        <v>0</v>
      </c>
      <c r="AC13" s="9">
        <f>SUM(E13:AB13)</f>
        <v>358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0</v>
      </c>
      <c r="AG13" s="78">
        <f>+AC13-AD13-AE13-AF13</f>
        <v>358</v>
      </c>
    </row>
    <row r="14" spans="1:33">
      <c r="A14" s="9">
        <v>6</v>
      </c>
      <c r="B14" s="2">
        <v>99</v>
      </c>
      <c r="C14" s="10" t="s">
        <v>31</v>
      </c>
      <c r="D14" s="60" t="s">
        <v>22</v>
      </c>
      <c r="E14" s="9">
        <v>0</v>
      </c>
      <c r="F14">
        <v>0</v>
      </c>
      <c r="G14">
        <v>0</v>
      </c>
      <c r="H14" s="10">
        <v>0</v>
      </c>
      <c r="I14">
        <v>30</v>
      </c>
      <c r="J14">
        <v>30</v>
      </c>
      <c r="K14">
        <v>32</v>
      </c>
      <c r="L14" s="37">
        <v>36</v>
      </c>
      <c r="M14" s="9">
        <v>30</v>
      </c>
      <c r="N14">
        <v>35</v>
      </c>
      <c r="O14">
        <v>29</v>
      </c>
      <c r="P14" s="75" t="s">
        <v>19</v>
      </c>
      <c r="Q14" s="9">
        <v>30</v>
      </c>
      <c r="R14" s="36">
        <f>29+1</f>
        <v>30</v>
      </c>
      <c r="S14">
        <v>27</v>
      </c>
      <c r="T14" s="45">
        <v>28</v>
      </c>
      <c r="U14" s="9">
        <v>0</v>
      </c>
      <c r="V14">
        <v>0</v>
      </c>
      <c r="W14">
        <v>0</v>
      </c>
      <c r="X14" s="10">
        <v>0</v>
      </c>
      <c r="Y14" s="9">
        <v>0</v>
      </c>
      <c r="Z14">
        <v>0</v>
      </c>
      <c r="AA14">
        <v>0</v>
      </c>
      <c r="AB14" s="10">
        <v>0</v>
      </c>
      <c r="AC14" s="9">
        <f>SUM(E14:AB14)</f>
        <v>337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337</v>
      </c>
    </row>
    <row r="15" spans="1:33">
      <c r="A15" s="9">
        <v>7</v>
      </c>
      <c r="B15" s="2">
        <v>24</v>
      </c>
      <c r="C15" s="10" t="s">
        <v>35</v>
      </c>
      <c r="D15" s="60" t="s">
        <v>22</v>
      </c>
      <c r="E15" s="9">
        <v>0</v>
      </c>
      <c r="F15">
        <v>0</v>
      </c>
      <c r="G15">
        <v>0</v>
      </c>
      <c r="H15" s="10">
        <v>0</v>
      </c>
      <c r="I15">
        <v>0</v>
      </c>
      <c r="J15">
        <v>0</v>
      </c>
      <c r="K15">
        <v>0</v>
      </c>
      <c r="L15" s="10">
        <v>0</v>
      </c>
      <c r="M15" s="9">
        <v>26</v>
      </c>
      <c r="N15">
        <v>29</v>
      </c>
      <c r="O15">
        <v>28</v>
      </c>
      <c r="P15" s="10">
        <v>30</v>
      </c>
      <c r="Q15" s="9">
        <v>0</v>
      </c>
      <c r="R15">
        <v>0</v>
      </c>
      <c r="S15">
        <v>0</v>
      </c>
      <c r="T15" s="10">
        <v>0</v>
      </c>
      <c r="U15" s="9">
        <v>0</v>
      </c>
      <c r="V15">
        <v>0</v>
      </c>
      <c r="W15">
        <v>0</v>
      </c>
      <c r="X15" s="10">
        <v>0</v>
      </c>
      <c r="Y15" s="9">
        <v>0</v>
      </c>
      <c r="Z15">
        <v>0</v>
      </c>
      <c r="AA15">
        <v>0</v>
      </c>
      <c r="AB15" s="10">
        <v>0</v>
      </c>
      <c r="AC15" s="9">
        <f>SUM(E15:AB15)</f>
        <v>113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113</v>
      </c>
    </row>
    <row r="16" spans="1:33">
      <c r="A16" s="9">
        <v>8</v>
      </c>
      <c r="B16" s="2">
        <v>6</v>
      </c>
      <c r="C16" s="10" t="s">
        <v>37</v>
      </c>
      <c r="D16" s="60" t="s">
        <v>22</v>
      </c>
      <c r="E16" s="9">
        <v>0</v>
      </c>
      <c r="F16">
        <v>0</v>
      </c>
      <c r="G16">
        <v>0</v>
      </c>
      <c r="H16" s="10">
        <v>0</v>
      </c>
      <c r="I16">
        <v>0</v>
      </c>
      <c r="J16">
        <v>0</v>
      </c>
      <c r="K16">
        <v>0</v>
      </c>
      <c r="L16" s="10">
        <v>0</v>
      </c>
      <c r="M16" s="9">
        <v>0</v>
      </c>
      <c r="N16">
        <v>0</v>
      </c>
      <c r="O16">
        <v>0</v>
      </c>
      <c r="P16" s="10">
        <v>0</v>
      </c>
      <c r="Q16" s="9">
        <v>0</v>
      </c>
      <c r="R16">
        <v>0</v>
      </c>
      <c r="S16">
        <v>0</v>
      </c>
      <c r="T16" s="10">
        <v>0</v>
      </c>
      <c r="U16" s="9">
        <v>28</v>
      </c>
      <c r="V16">
        <v>27</v>
      </c>
      <c r="W16">
        <v>27</v>
      </c>
      <c r="X16" s="45">
        <v>28</v>
      </c>
      <c r="Y16" s="9">
        <v>0</v>
      </c>
      <c r="Z16">
        <v>0</v>
      </c>
      <c r="AA16">
        <v>0</v>
      </c>
      <c r="AB16" s="10">
        <v>0</v>
      </c>
      <c r="AC16" s="9">
        <f>SUM(E16:AB16)</f>
        <v>110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110</v>
      </c>
    </row>
    <row r="17" spans="1:33">
      <c r="A17" s="9">
        <v>9</v>
      </c>
      <c r="B17" s="2">
        <v>2</v>
      </c>
      <c r="C17" s="10" t="s">
        <v>38</v>
      </c>
      <c r="D17" s="60" t="s">
        <v>22</v>
      </c>
      <c r="E17" s="9">
        <v>0</v>
      </c>
      <c r="F17">
        <v>0</v>
      </c>
      <c r="G17">
        <v>0</v>
      </c>
      <c r="H17" s="10">
        <v>0</v>
      </c>
      <c r="I17">
        <v>0</v>
      </c>
      <c r="J17">
        <v>0</v>
      </c>
      <c r="K17">
        <v>0</v>
      </c>
      <c r="L17" s="10">
        <v>0</v>
      </c>
      <c r="M17" s="9">
        <v>0</v>
      </c>
      <c r="N17">
        <v>0</v>
      </c>
      <c r="O17">
        <v>0</v>
      </c>
      <c r="P17" s="10">
        <v>0</v>
      </c>
      <c r="Q17" s="9">
        <v>0</v>
      </c>
      <c r="R17">
        <v>0</v>
      </c>
      <c r="S17">
        <v>0</v>
      </c>
      <c r="T17" s="10">
        <v>0</v>
      </c>
      <c r="U17" s="9">
        <v>27</v>
      </c>
      <c r="V17">
        <v>28</v>
      </c>
      <c r="W17">
        <v>28</v>
      </c>
      <c r="X17" s="10">
        <v>26</v>
      </c>
      <c r="Y17" s="9">
        <v>0</v>
      </c>
      <c r="Z17">
        <v>0</v>
      </c>
      <c r="AA17">
        <v>0</v>
      </c>
      <c r="AB17" s="10">
        <v>0</v>
      </c>
      <c r="AC17" s="9">
        <f>SUM(E17:AB17)</f>
        <v>109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109</v>
      </c>
    </row>
    <row r="18" spans="1:33">
      <c r="A18" s="9">
        <v>10</v>
      </c>
      <c r="B18" s="2">
        <v>61</v>
      </c>
      <c r="C18" s="10" t="s">
        <v>39</v>
      </c>
      <c r="D18" s="60" t="s">
        <v>22</v>
      </c>
      <c r="E18" s="9">
        <v>0</v>
      </c>
      <c r="F18">
        <v>0</v>
      </c>
      <c r="G18">
        <v>0</v>
      </c>
      <c r="H18" s="10">
        <v>0</v>
      </c>
      <c r="I18">
        <v>0</v>
      </c>
      <c r="J18">
        <v>0</v>
      </c>
      <c r="K18">
        <v>0</v>
      </c>
      <c r="L18" s="10">
        <v>0</v>
      </c>
      <c r="M18" s="9">
        <v>0</v>
      </c>
      <c r="N18">
        <v>0</v>
      </c>
      <c r="O18">
        <v>0</v>
      </c>
      <c r="P18" s="10">
        <v>0</v>
      </c>
      <c r="Q18" s="9">
        <v>0</v>
      </c>
      <c r="R18">
        <v>0</v>
      </c>
      <c r="S18">
        <v>0</v>
      </c>
      <c r="T18" s="10">
        <v>0</v>
      </c>
      <c r="U18" s="9">
        <v>26</v>
      </c>
      <c r="V18">
        <v>26</v>
      </c>
      <c r="W18">
        <v>26</v>
      </c>
      <c r="X18" s="10">
        <v>27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105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105</v>
      </c>
    </row>
    <row r="19" spans="1:33">
      <c r="A19" s="9">
        <v>11</v>
      </c>
      <c r="B19" s="2"/>
      <c r="C19" s="10"/>
      <c r="D19" s="60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/>
    </row>
    <row r="20" spans="1:33">
      <c r="A20" s="9">
        <v>12</v>
      </c>
      <c r="B20" s="2"/>
      <c r="C20" s="10"/>
      <c r="D20" s="60"/>
      <c r="E20" s="9"/>
      <c r="H20" s="10"/>
      <c r="L20" s="10"/>
      <c r="M20" s="9"/>
      <c r="P20" s="10"/>
      <c r="Q20" s="9"/>
      <c r="T20" s="10"/>
      <c r="U20" s="9"/>
      <c r="X20" s="10"/>
      <c r="Y20" s="9"/>
      <c r="AB20" s="10"/>
      <c r="AC20" s="9"/>
      <c r="AD20" s="43"/>
      <c r="AE20" s="44"/>
      <c r="AF20" s="79"/>
      <c r="AG20" s="78"/>
    </row>
    <row r="21" spans="1:33">
      <c r="A21" s="9">
        <v>13</v>
      </c>
      <c r="B21" s="2"/>
      <c r="C21" s="10"/>
      <c r="D21" s="60"/>
      <c r="E21" s="9"/>
      <c r="H21" s="10"/>
      <c r="L21" s="10"/>
      <c r="M21" s="9"/>
      <c r="P21" s="10"/>
      <c r="Q21" s="9"/>
      <c r="T21" s="10"/>
      <c r="U21" s="9"/>
      <c r="X21" s="10"/>
      <c r="Y21" s="9"/>
      <c r="AB21" s="10"/>
      <c r="AC21" s="9"/>
      <c r="AD21" s="43"/>
      <c r="AE21" s="44"/>
      <c r="AF21" s="79"/>
      <c r="AG21" s="78"/>
    </row>
    <row r="22" spans="1:33">
      <c r="A22" s="9">
        <v>14</v>
      </c>
      <c r="B22" s="2"/>
      <c r="C22" s="10"/>
      <c r="D22" s="60"/>
      <c r="E22" s="9"/>
      <c r="H22" s="10"/>
      <c r="L22" s="10"/>
      <c r="M22" s="9"/>
      <c r="P22" s="10"/>
      <c r="Q22" s="9"/>
      <c r="T22" s="10"/>
      <c r="U22" s="9"/>
      <c r="X22" s="10"/>
      <c r="Y22" s="9"/>
      <c r="AB22" s="10"/>
      <c r="AC22" s="9"/>
      <c r="AD22" s="43"/>
      <c r="AE22" s="44"/>
      <c r="AF22" s="79"/>
      <c r="AG22" s="78"/>
    </row>
    <row r="23" spans="1:33">
      <c r="A23" s="9">
        <v>15</v>
      </c>
      <c r="B23" s="2"/>
      <c r="C23" s="10"/>
      <c r="D23" s="60"/>
      <c r="E23" s="9"/>
      <c r="H23" s="10"/>
      <c r="L23" s="10"/>
      <c r="M23" s="9"/>
      <c r="P23" s="10"/>
      <c r="Q23" s="9"/>
      <c r="T23" s="10"/>
      <c r="U23" s="9"/>
      <c r="X23" s="10"/>
      <c r="Y23" s="9"/>
      <c r="AB23" s="10"/>
      <c r="AC23" s="9"/>
      <c r="AD23" s="43"/>
      <c r="AE23" s="44"/>
      <c r="AF23" s="79"/>
      <c r="AG23" s="78"/>
    </row>
    <row r="24" spans="1:33">
      <c r="A24" s="9">
        <v>16</v>
      </c>
      <c r="B24" s="2"/>
      <c r="C24" s="10"/>
      <c r="D24" s="60"/>
      <c r="E24" s="9"/>
      <c r="H24" s="10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3">
      <c r="A25" s="9">
        <v>17</v>
      </c>
      <c r="B25" s="2"/>
      <c r="C25" s="10"/>
      <c r="D25" s="60"/>
      <c r="E25" s="9"/>
      <c r="H25" s="10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9">
        <v>18</v>
      </c>
      <c r="B26" s="2"/>
      <c r="C26" s="10"/>
      <c r="D26" s="60"/>
      <c r="E26" s="9"/>
      <c r="H26" s="10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9">
        <v>19</v>
      </c>
      <c r="B27" s="2"/>
      <c r="C27" s="10"/>
      <c r="D27" s="60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9">
        <v>20</v>
      </c>
      <c r="B28" s="2"/>
      <c r="C28" s="10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9">
        <v>21</v>
      </c>
      <c r="B29" s="2"/>
      <c r="C29" s="10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9">
        <v>22</v>
      </c>
      <c r="B30" s="2"/>
      <c r="C30" s="10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9">
        <v>23</v>
      </c>
      <c r="B31" s="2"/>
      <c r="C31" s="10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9">
        <v>24</v>
      </c>
      <c r="B32" s="2"/>
      <c r="C32" s="10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9">
        <v>25</v>
      </c>
      <c r="B33" s="2"/>
      <c r="C33" s="10"/>
      <c r="D33" s="60"/>
      <c r="E33" s="9"/>
      <c r="H33" s="10"/>
      <c r="L33" s="10"/>
      <c r="M33" s="9"/>
      <c r="P33" s="10"/>
      <c r="Q33" s="9"/>
      <c r="T33" s="10"/>
      <c r="U33" s="9"/>
      <c r="X33" s="10"/>
      <c r="Y33" s="9"/>
      <c r="AB33" s="10"/>
      <c r="AC33" s="9"/>
      <c r="AD33" s="43"/>
      <c r="AE33" s="44"/>
      <c r="AF33" s="79"/>
      <c r="AG33" s="78"/>
    </row>
    <row r="34" spans="1:33">
      <c r="A34" s="9">
        <v>26</v>
      </c>
      <c r="B34" s="2"/>
      <c r="C34" s="10"/>
      <c r="D34" s="9"/>
      <c r="E34" s="9"/>
      <c r="H34" s="10"/>
      <c r="L34" s="10"/>
      <c r="P34" s="10"/>
      <c r="T34" s="10"/>
      <c r="X34" s="10"/>
      <c r="AB34" s="10"/>
      <c r="AC34" s="9"/>
      <c r="AD34" s="9"/>
      <c r="AF34" s="10"/>
      <c r="AG34" s="10"/>
    </row>
    <row r="35" spans="1:33">
      <c r="A35" s="9">
        <v>27</v>
      </c>
      <c r="B35" s="2"/>
      <c r="C35" s="10"/>
      <c r="D35" s="9"/>
      <c r="E35" s="9"/>
      <c r="H35" s="10"/>
      <c r="L35" s="10"/>
      <c r="P35" s="10"/>
      <c r="T35" s="10"/>
      <c r="X35" s="10"/>
      <c r="AB35" s="10"/>
      <c r="AC35" s="9"/>
      <c r="AD35" s="9"/>
      <c r="AF35" s="10"/>
      <c r="AG35" s="10"/>
    </row>
    <row r="36" spans="1:33" ht="15.75" thickBot="1">
      <c r="A36" s="11"/>
      <c r="B36" s="5"/>
      <c r="C36" s="13"/>
      <c r="D36" s="61"/>
      <c r="E36" s="11"/>
      <c r="F36" s="12"/>
      <c r="G36" s="12"/>
      <c r="H36" s="13"/>
      <c r="I36" s="12"/>
      <c r="J36" s="12"/>
      <c r="K36" s="12"/>
      <c r="L36" s="13"/>
      <c r="M36" s="11"/>
      <c r="N36" s="12"/>
      <c r="O36" s="12"/>
      <c r="P36" s="13"/>
      <c r="Q36" s="11"/>
      <c r="R36" s="12"/>
      <c r="S36" s="12"/>
      <c r="T36" s="13"/>
      <c r="U36" s="11"/>
      <c r="V36" s="12"/>
      <c r="W36" s="12"/>
      <c r="X36" s="13"/>
      <c r="Y36" s="11"/>
      <c r="Z36" s="12"/>
      <c r="AA36" s="12"/>
      <c r="AB36" s="13"/>
      <c r="AC36" s="11"/>
      <c r="AD36" s="25"/>
      <c r="AE36" s="26"/>
      <c r="AF36" s="27"/>
      <c r="AG36" s="13"/>
    </row>
    <row r="37" spans="1:33">
      <c r="D37" s="42"/>
      <c r="E37">
        <f>SUM(E9:E36)</f>
        <v>128</v>
      </c>
      <c r="F37">
        <f t="shared" ref="F37:AB37" si="0">SUM(F9:F36)</f>
        <v>127</v>
      </c>
      <c r="G37">
        <f t="shared" si="0"/>
        <v>127</v>
      </c>
      <c r="H37">
        <f t="shared" si="0"/>
        <v>127</v>
      </c>
      <c r="I37">
        <f t="shared" si="0"/>
        <v>128</v>
      </c>
      <c r="J37">
        <f t="shared" si="0"/>
        <v>127</v>
      </c>
      <c r="K37">
        <f t="shared" si="0"/>
        <v>127</v>
      </c>
      <c r="L37">
        <f t="shared" si="0"/>
        <v>98</v>
      </c>
      <c r="M37">
        <f t="shared" si="0"/>
        <v>209</v>
      </c>
      <c r="N37">
        <f t="shared" si="0"/>
        <v>208</v>
      </c>
      <c r="O37">
        <f t="shared" si="0"/>
        <v>208</v>
      </c>
      <c r="P37">
        <f t="shared" si="0"/>
        <v>182</v>
      </c>
      <c r="Q37">
        <f t="shared" si="0"/>
        <v>183</v>
      </c>
      <c r="R37">
        <f t="shared" si="0"/>
        <v>182</v>
      </c>
      <c r="S37">
        <f t="shared" si="0"/>
        <v>182</v>
      </c>
      <c r="T37">
        <f t="shared" si="0"/>
        <v>182</v>
      </c>
      <c r="U37">
        <f t="shared" si="0"/>
        <v>209</v>
      </c>
      <c r="V37">
        <f t="shared" si="0"/>
        <v>208</v>
      </c>
      <c r="W37">
        <f t="shared" si="0"/>
        <v>208</v>
      </c>
      <c r="X37">
        <f t="shared" si="0"/>
        <v>208</v>
      </c>
      <c r="Y37">
        <f t="shared" si="0"/>
        <v>99</v>
      </c>
      <c r="Z37">
        <f t="shared" si="0"/>
        <v>98</v>
      </c>
      <c r="AA37">
        <f t="shared" si="0"/>
        <v>98</v>
      </c>
      <c r="AB37">
        <f t="shared" si="0"/>
        <v>98</v>
      </c>
      <c r="AD37" s="24"/>
      <c r="AE37" s="24"/>
      <c r="AF37" s="24"/>
    </row>
    <row r="39" spans="1:33">
      <c r="A39" s="41"/>
      <c r="B39" t="s">
        <v>40</v>
      </c>
    </row>
    <row r="40" spans="1:33">
      <c r="A40" s="15"/>
      <c r="B40" t="s">
        <v>41</v>
      </c>
    </row>
    <row r="41" spans="1:33">
      <c r="A41" s="33"/>
      <c r="B41" t="s">
        <v>42</v>
      </c>
    </row>
    <row r="42" spans="1:33">
      <c r="A42" s="36"/>
      <c r="B42" t="s">
        <v>43</v>
      </c>
    </row>
    <row r="44" spans="1:33">
      <c r="A44" s="38" t="s">
        <v>19</v>
      </c>
      <c r="B44" t="s">
        <v>44</v>
      </c>
    </row>
    <row r="45" spans="1:33" ht="15.75" thickBot="1"/>
    <row r="46" spans="1:33">
      <c r="A46" s="28" t="s">
        <v>45</v>
      </c>
    </row>
    <row r="47" spans="1:33" ht="15.75" thickBot="1">
      <c r="A47" s="29" t="s">
        <v>46</v>
      </c>
      <c r="B47" t="s">
        <v>47</v>
      </c>
    </row>
  </sheetData>
  <sortState xmlns:xlrd2="http://schemas.microsoft.com/office/spreadsheetml/2017/richdata2" ref="B9:AG18">
    <sortCondition descending="1" ref="AG9:AG18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1924" priority="31" bottom="1" rank="3"/>
    <cfRule type="top10" dxfId="1923" priority="57" bottom="1" rank="1"/>
    <cfRule type="top10" dxfId="1922" priority="58" bottom="1" rank="1"/>
    <cfRule type="top10" dxfId="1921" priority="82" bottom="1" rank="2"/>
    <cfRule type="top10" dxfId="1920" priority="85" bottom="1" rank="2"/>
    <cfRule type="top10" dxfId="1919" priority="108" bottom="1" rank="3"/>
  </conditionalFormatting>
  <conditionalFormatting sqref="E12:AB12">
    <cfRule type="top10" dxfId="1918" priority="30" bottom="1" rank="3"/>
    <cfRule type="top10" dxfId="1917" priority="56" bottom="1" rank="1"/>
    <cfRule type="top10" dxfId="1916" priority="84" bottom="1" rank="2"/>
    <cfRule type="top10" dxfId="1915" priority="107" bottom="1" rank="3"/>
  </conditionalFormatting>
  <conditionalFormatting sqref="E11:AB11">
    <cfRule type="top10" dxfId="1914" priority="29" bottom="1" rank="3"/>
    <cfRule type="top10" dxfId="1913" priority="55" bottom="1" rank="1"/>
    <cfRule type="top10" dxfId="1912" priority="83" bottom="1" rank="2"/>
    <cfRule type="top10" dxfId="1911" priority="106" bottom="1" rank="3"/>
  </conditionalFormatting>
  <conditionalFormatting sqref="E10:AB10">
    <cfRule type="top10" dxfId="1910" priority="28" bottom="1" rank="3"/>
    <cfRule type="top10" dxfId="1909" priority="54" bottom="1" rank="1"/>
    <cfRule type="top10" dxfId="1908" priority="81" bottom="1" rank="2"/>
    <cfRule type="top10" dxfId="1907" priority="105" bottom="1" rank="3"/>
  </conditionalFormatting>
  <conditionalFormatting sqref="E13:AB13">
    <cfRule type="top10" dxfId="1906" priority="27" bottom="1" rank="3"/>
    <cfRule type="top10" dxfId="1905" priority="53" bottom="1" rank="1"/>
    <cfRule type="top10" dxfId="1904" priority="80" bottom="1" rank="2"/>
    <cfRule type="top10" dxfId="1903" priority="104" bottom="1" rank="3"/>
  </conditionalFormatting>
  <conditionalFormatting sqref="E14:AB14">
    <cfRule type="top10" dxfId="1902" priority="25" bottom="1" rank="3"/>
    <cfRule type="top10" dxfId="1901" priority="32" bottom="1" rank="1"/>
    <cfRule type="top10" dxfId="1900" priority="33" bottom="1" rank="2"/>
    <cfRule type="top10" dxfId="1899" priority="34" bottom="1" rank="3"/>
    <cfRule type="top10" dxfId="1898" priority="51" bottom="1" rank="1"/>
    <cfRule type="top10" dxfId="1897" priority="75" bottom="1" rank="2"/>
    <cfRule type="top10" dxfId="1896" priority="102" percent="1" bottom="1" rank="3"/>
  </conditionalFormatting>
  <conditionalFormatting sqref="E17:AB17">
    <cfRule type="top10" dxfId="1895" priority="24" bottom="1" rank="3"/>
    <cfRule type="top10" dxfId="1894" priority="50" bottom="1" rank="1"/>
    <cfRule type="top10" dxfId="1893" priority="74" bottom="1" rank="2"/>
    <cfRule type="top10" dxfId="1892" priority="101" bottom="1" rank="3"/>
  </conditionalFormatting>
  <conditionalFormatting sqref="E25:AB25">
    <cfRule type="top10" dxfId="1891" priority="23" bottom="1" rank="3"/>
    <cfRule type="top10" dxfId="1890" priority="49" bottom="1" rank="1"/>
    <cfRule type="top10" dxfId="1889" priority="73" bottom="1" rank="2"/>
    <cfRule type="top10" dxfId="1888" priority="100" bottom="1" rank="3"/>
  </conditionalFormatting>
  <conditionalFormatting sqref="E16:AB16">
    <cfRule type="top10" dxfId="1887" priority="22" bottom="1" rank="3"/>
    <cfRule type="top10" dxfId="1886" priority="48" bottom="1" rank="1"/>
    <cfRule type="top10" dxfId="1885" priority="72" bottom="1" rank="2"/>
    <cfRule type="top10" dxfId="1884" priority="99" bottom="1" rank="3"/>
  </conditionalFormatting>
  <conditionalFormatting sqref="E19:AB19">
    <cfRule type="top10" dxfId="1883" priority="21" bottom="1" rank="3"/>
    <cfRule type="top10" dxfId="1882" priority="47" bottom="1" rank="1"/>
    <cfRule type="top10" dxfId="1881" priority="71" bottom="1" rank="2"/>
    <cfRule type="top10" dxfId="1880" priority="98" bottom="1" rank="3"/>
  </conditionalFormatting>
  <conditionalFormatting sqref="E20:AB20">
    <cfRule type="top10" dxfId="1879" priority="20" bottom="1" rank="3"/>
    <cfRule type="top10" dxfId="1878" priority="46" bottom="1" rank="1"/>
    <cfRule type="top10" dxfId="1877" priority="70" bottom="1" rank="2"/>
    <cfRule type="top10" dxfId="1876" priority="97" bottom="1" rank="3"/>
  </conditionalFormatting>
  <conditionalFormatting sqref="E18:AB18">
    <cfRule type="top10" dxfId="1875" priority="19" bottom="1" rank="3"/>
    <cfRule type="top10" dxfId="1874" priority="45" bottom="1" rank="1"/>
    <cfRule type="top10" dxfId="1873" priority="96" bottom="1" rank="3"/>
  </conditionalFormatting>
  <conditionalFormatting sqref="E22:AB22">
    <cfRule type="top10" dxfId="1872" priority="18" bottom="1" rank="3"/>
    <cfRule type="top10" dxfId="1871" priority="44" bottom="1" rank="1"/>
    <cfRule type="top10" dxfId="1870" priority="68" bottom="1" rank="2"/>
    <cfRule type="top10" dxfId="1869" priority="95" bottom="1" rank="3"/>
  </conditionalFormatting>
  <conditionalFormatting sqref="E23:AB23">
    <cfRule type="top10" dxfId="1868" priority="17" bottom="1" rank="3"/>
    <cfRule type="top10" dxfId="1867" priority="43" bottom="1" rank="1"/>
    <cfRule type="top10" dxfId="1866" priority="67" bottom="1" rank="2"/>
    <cfRule type="top10" dxfId="1865" priority="94" bottom="1" rank="3"/>
  </conditionalFormatting>
  <conditionalFormatting sqref="E21:AB21">
    <cfRule type="top10" dxfId="1864" priority="16" bottom="1" rank="3"/>
    <cfRule type="top10" dxfId="1863" priority="42" bottom="1" rank="1"/>
    <cfRule type="top10" dxfId="1862" priority="66" bottom="1" rank="2"/>
    <cfRule type="top10" dxfId="1861" priority="93" bottom="1" rank="3"/>
  </conditionalFormatting>
  <conditionalFormatting sqref="E28:M28 O28:Q28 S28:T28 Y28:AB28">
    <cfRule type="top10" dxfId="1860" priority="15" bottom="1" rank="3"/>
    <cfRule type="top10" dxfId="1859" priority="41" bottom="1" rank="1"/>
    <cfRule type="top10" dxfId="1858" priority="65" bottom="1" rank="2"/>
    <cfRule type="top10" dxfId="1857" priority="92" bottom="1" rank="3"/>
  </conditionalFormatting>
  <conditionalFormatting sqref="E27:M27 O27:Q27 S27:U27 W27:AB27">
    <cfRule type="top10" dxfId="1856" priority="14" bottom="1" rank="3"/>
    <cfRule type="top10" dxfId="1855" priority="40" bottom="1" rank="1"/>
    <cfRule type="top10" dxfId="1854" priority="64" bottom="1" rank="2"/>
    <cfRule type="top10" dxfId="1853" priority="91" bottom="1" rank="3"/>
  </conditionalFormatting>
  <conditionalFormatting sqref="E32:M32 O32:Q32 S32:T32 Y32:AB32">
    <cfRule type="top10" dxfId="1852" priority="13" bottom="1" rank="3"/>
    <cfRule type="top10" dxfId="1851" priority="39" bottom="1" rank="1"/>
    <cfRule type="top10" dxfId="1850" priority="63" bottom="1" rank="2"/>
    <cfRule type="top10" dxfId="1849" priority="90" bottom="1" rank="3"/>
  </conditionalFormatting>
  <conditionalFormatting sqref="E29:M29 O29:Q29 S29:U29 W29:AB29">
    <cfRule type="top10" dxfId="1848" priority="12" bottom="1" rank="3"/>
    <cfRule type="top10" dxfId="1847" priority="38" bottom="1" rank="1"/>
    <cfRule type="top10" dxfId="1846" priority="62" bottom="1" rank="2"/>
    <cfRule type="top10" dxfId="1845" priority="89" bottom="1" rank="3"/>
  </conditionalFormatting>
  <conditionalFormatting sqref="E30:M30 O30:Q30 S30:T30 Y30:AB30">
    <cfRule type="top10" dxfId="1844" priority="11" bottom="1" rank="3"/>
    <cfRule type="top10" dxfId="1843" priority="37" bottom="1" rank="1"/>
    <cfRule type="top10" dxfId="1842" priority="61" bottom="1" rank="2"/>
    <cfRule type="top10" dxfId="1841" priority="88" bottom="1" rank="3"/>
  </conditionalFormatting>
  <conditionalFormatting sqref="E31:M31 O31:Q31 S31:U31 W31:AB31">
    <cfRule type="top10" dxfId="1840" priority="10" bottom="1" rank="3"/>
    <cfRule type="top10" dxfId="1839" priority="36" bottom="1" rank="1"/>
    <cfRule type="top10" dxfId="1838" priority="60" bottom="1" rank="2"/>
    <cfRule type="top10" dxfId="1837" priority="87" bottom="1" rank="3"/>
  </conditionalFormatting>
  <conditionalFormatting sqref="E33:M33 O33:Q33 S33:U33 W33:AB33">
    <cfRule type="top10" dxfId="1836" priority="9" bottom="1" rank="3"/>
    <cfRule type="top10" dxfId="1835" priority="35" bottom="1" rank="1"/>
    <cfRule type="top10" dxfId="1834" priority="59" bottom="1" rank="2"/>
    <cfRule type="top10" dxfId="1833" priority="86" bottom="1" rank="3"/>
  </conditionalFormatting>
  <conditionalFormatting sqref="E18:T18">
    <cfRule type="top10" dxfId="1832" priority="69" bottom="1" rank="2"/>
  </conditionalFormatting>
  <conditionalFormatting sqref="E15:AB15">
    <cfRule type="top10" dxfId="1831" priority="5" bottom="1" rank="3"/>
    <cfRule type="top10" dxfId="1830" priority="6" bottom="1" rank="1"/>
    <cfRule type="top10" dxfId="1829" priority="7" bottom="1" rank="2"/>
    <cfRule type="top10" dxfId="1828" priority="8" bottom="1" rank="3"/>
  </conditionalFormatting>
  <conditionalFormatting sqref="U32:X32 U28:X28 U30:X30">
    <cfRule type="top10" dxfId="1827" priority="1" bottom="1" rank="3"/>
    <cfRule type="top10" dxfId="1826" priority="2" bottom="1" rank="1"/>
    <cfRule type="top10" dxfId="1825" priority="3" bottom="1" rank="2"/>
    <cfRule type="top10" dxfId="1824" priority="4" bottom="1" rank="3"/>
  </conditionalFormatting>
  <conditionalFormatting sqref="V31 E26:Q26 S26:AB26 V27 N27:N33 V33 V29">
    <cfRule type="top10" dxfId="1823" priority="109" bottom="1" rank="3"/>
    <cfRule type="top10" dxfId="1822" priority="110" bottom="1" rank="1"/>
    <cfRule type="top10" dxfId="1821" priority="111" bottom="1" rank="2"/>
    <cfRule type="top10" dxfId="1820" priority="112" bottom="1" rank="3"/>
  </conditionalFormatting>
  <conditionalFormatting sqref="E24:AB24 R26:R33">
    <cfRule type="top10" dxfId="1819" priority="113" bottom="1" rank="3"/>
    <cfRule type="top10" dxfId="1818" priority="114" bottom="1" rank="1"/>
    <cfRule type="top10" dxfId="1817" priority="115" bottom="1" rank="2"/>
    <cfRule type="top10" dxfId="1816" priority="116" bottom="1" rank="3"/>
  </conditionalFormatting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G34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+'VK Senior algemeen'!A1</f>
        <v>NXT GP DUTCH OPEN 2022</v>
      </c>
    </row>
    <row r="3" spans="1:33">
      <c r="A3" s="4" t="s">
        <v>213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6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9">
        <v>1</v>
      </c>
      <c r="B9" s="2">
        <v>121</v>
      </c>
      <c r="C9" s="100" t="s">
        <v>190</v>
      </c>
      <c r="D9" s="60" t="s">
        <v>157</v>
      </c>
      <c r="E9" s="14">
        <v>37</v>
      </c>
      <c r="F9" s="46">
        <v>36</v>
      </c>
      <c r="G9" s="46">
        <v>36</v>
      </c>
      <c r="H9" s="37">
        <v>36</v>
      </c>
      <c r="I9" s="15">
        <v>37</v>
      </c>
      <c r="J9" s="46">
        <v>36</v>
      </c>
      <c r="K9" s="46">
        <v>36</v>
      </c>
      <c r="L9" s="37">
        <v>36</v>
      </c>
      <c r="M9" s="14">
        <f>1+35+1</f>
        <v>37</v>
      </c>
      <c r="N9" s="36">
        <f>35+1</f>
        <v>36</v>
      </c>
      <c r="O9">
        <v>29</v>
      </c>
      <c r="P9" s="37">
        <f>35+1</f>
        <v>36</v>
      </c>
      <c r="Q9" s="14">
        <v>37</v>
      </c>
      <c r="R9" s="36">
        <f>35+1</f>
        <v>36</v>
      </c>
      <c r="S9" s="36">
        <f>35+1</f>
        <v>36</v>
      </c>
      <c r="T9" s="37">
        <f>35+1</f>
        <v>36</v>
      </c>
      <c r="U9" s="14">
        <v>37</v>
      </c>
      <c r="V9" s="36">
        <v>36</v>
      </c>
      <c r="W9" s="36">
        <v>36</v>
      </c>
      <c r="X9" s="37">
        <v>36</v>
      </c>
      <c r="Y9" s="14">
        <f>1+35+1</f>
        <v>37</v>
      </c>
      <c r="Z9" s="36">
        <f>35+1</f>
        <v>36</v>
      </c>
      <c r="AA9" s="36">
        <f>32+1</f>
        <v>33</v>
      </c>
      <c r="AB9" s="37">
        <f>35+1</f>
        <v>36</v>
      </c>
      <c r="AC9" s="9">
        <f>SUM(E9:AB9)</f>
        <v>860</v>
      </c>
      <c r="AD9" s="43">
        <f>IF(ISERROR(SMALL($E9:$AB9,COUNTIF($E9:$AB9,-1)+COLUMN(AD9)-29)),"",SMALL($E9:$AB9,COUNTIF($E9:$AB9,-1)+COLUMN(AD9)-29))</f>
        <v>29</v>
      </c>
      <c r="AE9" s="44">
        <f>IF(ISERROR(SMALL($E9:$AB9,COUNTIF($E9:$AB9,-1)+COLUMN(AE9)-29)),"",SMALL($E9:$AB9,COUNTIF($E9:$AB9,-1)+COLUMN(AE9)-29))</f>
        <v>33</v>
      </c>
      <c r="AF9" s="79">
        <f>IF(ISERROR(SMALL($E9:$AB9,COUNTIF($E9:$AB9,-1)+COLUMN(AF9)-29)),"",SMALL($E9:$AB9,COUNTIF($E9:$AB9,-1)+COLUMN(AF9)-29))</f>
        <v>36</v>
      </c>
      <c r="AG9" s="78">
        <f>+AC9-AD9-AE9-AF9</f>
        <v>762</v>
      </c>
    </row>
    <row r="10" spans="1:33">
      <c r="A10" s="9">
        <v>2</v>
      </c>
      <c r="B10" s="2">
        <v>142</v>
      </c>
      <c r="C10" s="2" t="s">
        <v>196</v>
      </c>
      <c r="D10" s="60" t="s">
        <v>159</v>
      </c>
      <c r="E10" s="9">
        <v>32</v>
      </c>
      <c r="F10">
        <v>32</v>
      </c>
      <c r="G10">
        <v>32</v>
      </c>
      <c r="H10" s="10">
        <v>32</v>
      </c>
      <c r="I10">
        <v>32</v>
      </c>
      <c r="J10">
        <v>32</v>
      </c>
      <c r="K10">
        <v>32</v>
      </c>
      <c r="L10">
        <v>32</v>
      </c>
      <c r="M10" s="9">
        <v>30</v>
      </c>
      <c r="N10">
        <v>29</v>
      </c>
      <c r="O10">
        <v>30</v>
      </c>
      <c r="P10" s="10">
        <v>30</v>
      </c>
      <c r="Q10" s="9">
        <v>32</v>
      </c>
      <c r="R10">
        <v>32</v>
      </c>
      <c r="S10">
        <v>32</v>
      </c>
      <c r="T10" s="10">
        <v>32</v>
      </c>
      <c r="U10" s="9">
        <v>0</v>
      </c>
      <c r="V10">
        <v>0</v>
      </c>
      <c r="W10">
        <v>0</v>
      </c>
      <c r="X10" s="10">
        <v>0</v>
      </c>
      <c r="Y10" s="9">
        <v>0</v>
      </c>
      <c r="Z10">
        <v>0</v>
      </c>
      <c r="AA10">
        <v>0</v>
      </c>
      <c r="AB10" s="10">
        <v>0</v>
      </c>
      <c r="AC10" s="9">
        <f>SUM(E10:AB10)</f>
        <v>503</v>
      </c>
      <c r="AD10" s="43">
        <f>IF(ISERROR(SMALL($E10:$AB10,COUNTIF($E10:$AB10,-1)+COLUMN(AD10)-29)),"",SMALL($E10:$AB10,COUNTIF($E10:$AB10,-1)+COLUMN(AD10)-29))</f>
        <v>0</v>
      </c>
      <c r="AE10" s="44">
        <f>IF(ISERROR(SMALL($E10:$AB10,COUNTIF($E10:$AB10,-1)+COLUMN(AE10)-29)),"",SMALL($E10:$AB10,COUNTIF($E10:$AB10,-1)+COLUMN(AE10)-29))</f>
        <v>0</v>
      </c>
      <c r="AF10" s="79">
        <f>IF(ISERROR(SMALL($E10:$AB10,COUNTIF($E10:$AB10,-1)+COLUMN(AF10)-29)),"",SMALL($E10:$AB10,COUNTIF($E10:$AB10,-1)+COLUMN(AF10)-29))</f>
        <v>0</v>
      </c>
      <c r="AG10" s="78">
        <f>+AC10-AD10-AE10-AF10</f>
        <v>503</v>
      </c>
    </row>
    <row r="11" spans="1:33">
      <c r="A11" s="9">
        <v>3</v>
      </c>
      <c r="B11" s="2">
        <v>325</v>
      </c>
      <c r="C11" s="2" t="s">
        <v>202</v>
      </c>
      <c r="D11" s="60" t="s">
        <v>157</v>
      </c>
      <c r="E11" s="9">
        <v>0</v>
      </c>
      <c r="F11">
        <v>0</v>
      </c>
      <c r="G11">
        <v>0</v>
      </c>
      <c r="H11" s="10">
        <v>0</v>
      </c>
      <c r="I11">
        <v>0</v>
      </c>
      <c r="J11">
        <v>0</v>
      </c>
      <c r="K11">
        <v>0</v>
      </c>
      <c r="L11" s="10">
        <v>0</v>
      </c>
      <c r="M11" s="9">
        <v>0</v>
      </c>
      <c r="N11">
        <v>32</v>
      </c>
      <c r="O11" s="36">
        <f>35+1</f>
        <v>36</v>
      </c>
      <c r="P11" s="10">
        <v>32</v>
      </c>
      <c r="Q11" s="9">
        <v>0</v>
      </c>
      <c r="R11">
        <v>0</v>
      </c>
      <c r="S11">
        <v>0</v>
      </c>
      <c r="T11" s="10">
        <v>0</v>
      </c>
      <c r="U11" s="9">
        <v>0</v>
      </c>
      <c r="V11">
        <v>0</v>
      </c>
      <c r="W11">
        <v>0</v>
      </c>
      <c r="X11" s="10">
        <v>0</v>
      </c>
      <c r="Y11" s="9">
        <v>0</v>
      </c>
      <c r="Z11">
        <v>32</v>
      </c>
      <c r="AA11">
        <v>35</v>
      </c>
      <c r="AB11" s="10">
        <v>32</v>
      </c>
      <c r="AC11" s="9">
        <f>SUM(E11:AB11)</f>
        <v>199</v>
      </c>
      <c r="AD11" s="43">
        <f>IF(ISERROR(SMALL($E11:$AB11,COUNTIF($E11:$AB11,-1)+COLUMN(AD11)-29)),"",SMALL($E11:$AB11,COUNTIF($E11:$AB11,-1)+COLUMN(AD11)-29))</f>
        <v>0</v>
      </c>
      <c r="AE11" s="44">
        <f>IF(ISERROR(SMALL($E11:$AB11,COUNTIF($E11:$AB11,-1)+COLUMN(AE11)-29)),"",SMALL($E11:$AB11,COUNTIF($E11:$AB11,-1)+COLUMN(AE11)-29))</f>
        <v>0</v>
      </c>
      <c r="AF11" s="79">
        <f>IF(ISERROR(SMALL($E11:$AB11,COUNTIF($E11:$AB11,-1)+COLUMN(AF11)-29)),"",SMALL($E11:$AB11,COUNTIF($E11:$AB11,-1)+COLUMN(AF11)-29))</f>
        <v>0</v>
      </c>
      <c r="AG11" s="78">
        <f>+AC11-AD11-AE11-AF11</f>
        <v>199</v>
      </c>
    </row>
    <row r="12" spans="1:33">
      <c r="A12" s="9">
        <v>4</v>
      </c>
      <c r="B12" s="2">
        <v>227</v>
      </c>
      <c r="C12" s="2" t="s">
        <v>214</v>
      </c>
      <c r="D12" s="60" t="s">
        <v>159</v>
      </c>
      <c r="E12" s="9">
        <v>30</v>
      </c>
      <c r="F12">
        <v>30</v>
      </c>
      <c r="G12">
        <v>0</v>
      </c>
      <c r="H12" s="10">
        <v>0</v>
      </c>
      <c r="I12">
        <v>0</v>
      </c>
      <c r="J12">
        <v>0</v>
      </c>
      <c r="K12">
        <v>0</v>
      </c>
      <c r="L12" s="10">
        <v>0</v>
      </c>
      <c r="M12" s="9">
        <v>32</v>
      </c>
      <c r="N12">
        <v>30</v>
      </c>
      <c r="O12">
        <v>32</v>
      </c>
      <c r="P12" s="10">
        <v>29</v>
      </c>
      <c r="Q12" s="9">
        <v>0</v>
      </c>
      <c r="R12">
        <v>0</v>
      </c>
      <c r="S12">
        <v>0</v>
      </c>
      <c r="T12" s="10">
        <v>0</v>
      </c>
      <c r="U12" s="9">
        <v>0</v>
      </c>
      <c r="V12">
        <v>0</v>
      </c>
      <c r="W12">
        <v>0</v>
      </c>
      <c r="X12" s="10">
        <v>0</v>
      </c>
      <c r="Y12" s="9">
        <v>0</v>
      </c>
      <c r="Z12">
        <v>0</v>
      </c>
      <c r="AA12">
        <v>0</v>
      </c>
      <c r="AB12" s="10">
        <v>0</v>
      </c>
      <c r="AC12" s="9">
        <f>SUM(E12:AB12)</f>
        <v>183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183</v>
      </c>
    </row>
    <row r="13" spans="1:33">
      <c r="A13" s="9">
        <v>5</v>
      </c>
      <c r="B13" s="2"/>
      <c r="C13" s="2"/>
      <c r="D13" s="60"/>
      <c r="E13" s="9"/>
      <c r="H13" s="10"/>
      <c r="L13" s="10"/>
      <c r="M13" s="9"/>
      <c r="P13" s="10"/>
      <c r="Q13" s="9"/>
      <c r="T13" s="10"/>
      <c r="U13" s="9"/>
      <c r="X13" s="10"/>
      <c r="Y13" s="9"/>
      <c r="AB13" s="10"/>
      <c r="AC13" s="9"/>
      <c r="AD13" s="43"/>
      <c r="AE13" s="44"/>
      <c r="AF13" s="79"/>
      <c r="AG13" s="78"/>
    </row>
    <row r="14" spans="1:33">
      <c r="A14" s="9">
        <v>6</v>
      </c>
      <c r="B14" s="2"/>
      <c r="C14" s="2"/>
      <c r="D14" s="60"/>
      <c r="E14" s="9"/>
      <c r="H14" s="10"/>
      <c r="L14" s="10"/>
      <c r="M14" s="9"/>
      <c r="P14" s="10"/>
      <c r="Q14" s="9"/>
      <c r="T14" s="10"/>
      <c r="U14" s="9"/>
      <c r="X14" s="10"/>
      <c r="Y14" s="9"/>
      <c r="AB14" s="10"/>
      <c r="AC14" s="9"/>
      <c r="AD14" s="43"/>
      <c r="AE14" s="44"/>
      <c r="AF14" s="79"/>
      <c r="AG14" s="78"/>
    </row>
    <row r="15" spans="1:33">
      <c r="A15" s="9">
        <v>7</v>
      </c>
      <c r="B15" s="2"/>
      <c r="C15" s="2"/>
      <c r="D15" s="60"/>
      <c r="E15" s="9"/>
      <c r="H15" s="10"/>
      <c r="L15" s="10"/>
      <c r="M15" s="9"/>
      <c r="P15" s="10"/>
      <c r="Q15" s="9"/>
      <c r="T15" s="10"/>
      <c r="U15" s="9"/>
      <c r="X15" s="10"/>
      <c r="Y15" s="9"/>
      <c r="AB15" s="10"/>
      <c r="AC15" s="9"/>
      <c r="AD15" s="43"/>
      <c r="AE15" s="44"/>
      <c r="AF15" s="79"/>
      <c r="AG15" s="78"/>
    </row>
    <row r="16" spans="1:33">
      <c r="A16" s="9">
        <v>8</v>
      </c>
      <c r="B16" s="2"/>
      <c r="C16" s="2"/>
      <c r="D16" s="60"/>
      <c r="E16" s="9"/>
      <c r="H16" s="10"/>
      <c r="L16" s="10"/>
      <c r="M16" s="9"/>
      <c r="P16" s="10"/>
      <c r="Q16" s="9"/>
      <c r="T16" s="10"/>
      <c r="U16" s="9"/>
      <c r="X16" s="10"/>
      <c r="Y16" s="9"/>
      <c r="AB16" s="10"/>
      <c r="AC16" s="9"/>
      <c r="AD16" s="43"/>
      <c r="AE16" s="44"/>
      <c r="AF16" s="79"/>
      <c r="AG16" s="78"/>
    </row>
    <row r="17" spans="1:33">
      <c r="A17" s="9">
        <v>9</v>
      </c>
      <c r="B17" s="2"/>
      <c r="C17" s="2"/>
      <c r="D17" s="60"/>
      <c r="E17" s="9"/>
      <c r="H17" s="10"/>
      <c r="L17" s="10"/>
      <c r="M17" s="9"/>
      <c r="P17" s="10"/>
      <c r="Q17" s="9"/>
      <c r="T17" s="10"/>
      <c r="U17" s="9"/>
      <c r="X17" s="10"/>
      <c r="Y17" s="9"/>
      <c r="AB17" s="10"/>
      <c r="AC17" s="9"/>
      <c r="AD17" s="43"/>
      <c r="AE17" s="44"/>
      <c r="AF17" s="79"/>
      <c r="AG17" s="78"/>
    </row>
    <row r="18" spans="1:33">
      <c r="A18" s="9">
        <v>10</v>
      </c>
      <c r="B18" s="2"/>
      <c r="C18" s="2"/>
      <c r="D18" s="60"/>
      <c r="E18" s="9"/>
      <c r="H18" s="10"/>
      <c r="L18" s="10"/>
      <c r="M18" s="9"/>
      <c r="P18" s="10"/>
      <c r="Q18" s="9"/>
      <c r="T18" s="10"/>
      <c r="U18" s="9"/>
      <c r="X18" s="10"/>
      <c r="Y18" s="9"/>
      <c r="AB18" s="10"/>
      <c r="AC18" s="9"/>
      <c r="AD18" s="43"/>
      <c r="AE18" s="44"/>
      <c r="AF18" s="79"/>
      <c r="AG18" s="78"/>
    </row>
    <row r="19" spans="1:33">
      <c r="A19" s="9"/>
      <c r="B19" s="2"/>
      <c r="C19" s="2"/>
      <c r="D19" s="60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/>
    </row>
    <row r="20" spans="1:33">
      <c r="A20" s="9"/>
      <c r="B20" s="2"/>
      <c r="C20" s="2"/>
      <c r="D20" s="60"/>
      <c r="E20" s="9"/>
      <c r="H20" s="10"/>
      <c r="L20" s="10"/>
      <c r="M20" s="9"/>
      <c r="P20" s="10"/>
      <c r="Q20" s="9"/>
      <c r="T20" s="10"/>
      <c r="U20" s="9"/>
      <c r="X20" s="10"/>
      <c r="Y20" s="9"/>
      <c r="AB20" s="10"/>
      <c r="AC20" s="9"/>
      <c r="AD20" s="43"/>
      <c r="AE20" s="44"/>
      <c r="AF20" s="79"/>
      <c r="AG20" s="78"/>
    </row>
    <row r="21" spans="1:33">
      <c r="A21" s="9"/>
      <c r="B21" s="2"/>
      <c r="C21" s="2"/>
      <c r="D21" s="9"/>
      <c r="E21" s="9"/>
      <c r="H21" s="10"/>
      <c r="L21" s="10"/>
      <c r="P21" s="10"/>
      <c r="T21" s="10"/>
      <c r="X21" s="10"/>
      <c r="AB21" s="10"/>
      <c r="AC21" s="9"/>
      <c r="AD21" s="9"/>
      <c r="AF21" s="10"/>
      <c r="AG21" s="10"/>
    </row>
    <row r="22" spans="1:33">
      <c r="A22" s="9"/>
      <c r="B22" s="2"/>
      <c r="C22" s="2"/>
      <c r="D22" s="9"/>
      <c r="E22" s="9"/>
      <c r="H22" s="10"/>
      <c r="L22" s="10"/>
      <c r="P22" s="10"/>
      <c r="T22" s="10"/>
      <c r="X22" s="10"/>
      <c r="AB22" s="10"/>
      <c r="AC22" s="9"/>
      <c r="AD22" s="9"/>
      <c r="AF22" s="10"/>
      <c r="AG22" s="10"/>
    </row>
    <row r="23" spans="1:33" ht="15.75" thickBot="1">
      <c r="A23" s="11"/>
      <c r="B23" s="5"/>
      <c r="C23" s="5"/>
      <c r="D23" s="61"/>
      <c r="E23" s="11"/>
      <c r="F23" s="12"/>
      <c r="G23" s="12"/>
      <c r="H23" s="13"/>
      <c r="I23" s="12"/>
      <c r="J23" s="12"/>
      <c r="K23" s="12"/>
      <c r="L23" s="13"/>
      <c r="M23" s="11"/>
      <c r="N23" s="12"/>
      <c r="O23" s="12"/>
      <c r="P23" s="13"/>
      <c r="Q23" s="11"/>
      <c r="R23" s="12"/>
      <c r="S23" s="12"/>
      <c r="T23" s="13"/>
      <c r="U23" s="11"/>
      <c r="V23" s="12"/>
      <c r="W23" s="12"/>
      <c r="X23" s="13"/>
      <c r="Y23" s="11"/>
      <c r="Z23" s="12"/>
      <c r="AA23" s="12"/>
      <c r="AB23" s="13"/>
      <c r="AC23" s="11"/>
      <c r="AD23" s="25"/>
      <c r="AE23" s="26"/>
      <c r="AF23" s="27"/>
      <c r="AG23" s="13"/>
    </row>
    <row r="24" spans="1:33">
      <c r="D24" s="42"/>
      <c r="E24">
        <f>SUM(E9:E23)</f>
        <v>99</v>
      </c>
      <c r="F24">
        <f t="shared" ref="F24:AB24" si="0">SUM(F9:F23)</f>
        <v>98</v>
      </c>
      <c r="G24">
        <f t="shared" si="0"/>
        <v>68</v>
      </c>
      <c r="H24">
        <f t="shared" si="0"/>
        <v>68</v>
      </c>
      <c r="I24">
        <f t="shared" si="0"/>
        <v>69</v>
      </c>
      <c r="J24">
        <f t="shared" si="0"/>
        <v>68</v>
      </c>
      <c r="K24">
        <f t="shared" si="0"/>
        <v>68</v>
      </c>
      <c r="L24">
        <f t="shared" si="0"/>
        <v>68</v>
      </c>
      <c r="M24">
        <f t="shared" si="0"/>
        <v>99</v>
      </c>
      <c r="N24">
        <f t="shared" si="0"/>
        <v>127</v>
      </c>
      <c r="O24">
        <f t="shared" si="0"/>
        <v>127</v>
      </c>
      <c r="P24">
        <f t="shared" si="0"/>
        <v>127</v>
      </c>
      <c r="Q24">
        <f t="shared" si="0"/>
        <v>69</v>
      </c>
      <c r="R24">
        <f t="shared" si="0"/>
        <v>68</v>
      </c>
      <c r="S24">
        <f t="shared" si="0"/>
        <v>68</v>
      </c>
      <c r="T24">
        <f t="shared" si="0"/>
        <v>68</v>
      </c>
      <c r="U24">
        <f t="shared" si="0"/>
        <v>37</v>
      </c>
      <c r="V24">
        <f t="shared" si="0"/>
        <v>36</v>
      </c>
      <c r="W24">
        <f t="shared" si="0"/>
        <v>36</v>
      </c>
      <c r="X24">
        <f t="shared" si="0"/>
        <v>36</v>
      </c>
      <c r="Y24">
        <f t="shared" si="0"/>
        <v>37</v>
      </c>
      <c r="Z24">
        <f t="shared" si="0"/>
        <v>68</v>
      </c>
      <c r="AA24">
        <f t="shared" si="0"/>
        <v>68</v>
      </c>
      <c r="AB24">
        <f t="shared" si="0"/>
        <v>68</v>
      </c>
      <c r="AD24" s="24"/>
      <c r="AE24" s="24"/>
      <c r="AF24" s="24"/>
    </row>
    <row r="27" spans="1:33">
      <c r="A27" s="15"/>
      <c r="B27" t="s">
        <v>41</v>
      </c>
    </row>
    <row r="28" spans="1:33">
      <c r="A28" s="33"/>
      <c r="B28" t="s">
        <v>42</v>
      </c>
    </row>
    <row r="29" spans="1:33">
      <c r="A29" s="36"/>
      <c r="B29" t="s">
        <v>209</v>
      </c>
    </row>
    <row r="31" spans="1:33">
      <c r="A31" s="38" t="s">
        <v>19</v>
      </c>
      <c r="B31" t="s">
        <v>44</v>
      </c>
    </row>
    <row r="32" spans="1:33" ht="15.75" thickBot="1"/>
    <row r="33" spans="1:2">
      <c r="A33" s="28" t="s">
        <v>45</v>
      </c>
    </row>
    <row r="34" spans="1:2" ht="15.75" thickBot="1">
      <c r="A34" s="29" t="s">
        <v>46</v>
      </c>
      <c r="B34" t="s">
        <v>47</v>
      </c>
    </row>
  </sheetData>
  <sortState xmlns:xlrd2="http://schemas.microsoft.com/office/spreadsheetml/2017/richdata2" ref="B9:AG12">
    <sortCondition descending="1" ref="AG9:AG12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I9:AB9">
    <cfRule type="top10" dxfId="119" priority="65" bottom="1" rank="3"/>
    <cfRule type="top10" dxfId="118" priority="91" bottom="1" rank="1"/>
    <cfRule type="top10" dxfId="117" priority="92" bottom="1" rank="1"/>
    <cfRule type="top10" dxfId="116" priority="116" bottom="1" rank="2"/>
    <cfRule type="top10" dxfId="115" priority="119" bottom="1" rank="2"/>
    <cfRule type="top10" dxfId="114" priority="142" bottom="1" rank="3"/>
  </conditionalFormatting>
  <conditionalFormatting sqref="E12:AB12">
    <cfRule type="top10" dxfId="113" priority="57" bottom="1" rank="3"/>
    <cfRule type="top10" dxfId="112" priority="83" bottom="1" rank="1"/>
    <cfRule type="top10" dxfId="111" priority="107" bottom="1" rank="2"/>
    <cfRule type="top10" dxfId="110" priority="134" bottom="1" rank="3"/>
  </conditionalFormatting>
  <conditionalFormatting sqref="E15:M15 O15:Q15 S15:T15 Y15:AB15">
    <cfRule type="top10" dxfId="109" priority="49" bottom="1" rank="3"/>
    <cfRule type="top10" dxfId="108" priority="75" bottom="1" rank="1"/>
    <cfRule type="top10" dxfId="107" priority="99" bottom="1" rank="2"/>
    <cfRule type="top10" dxfId="106" priority="126" bottom="1" rank="3"/>
  </conditionalFormatting>
  <conditionalFormatting sqref="E14:M14 O14:Q14 S14:U14 W14:AB14">
    <cfRule type="top10" dxfId="105" priority="48" bottom="1" rank="3"/>
    <cfRule type="top10" dxfId="104" priority="74" bottom="1" rank="1"/>
    <cfRule type="top10" dxfId="103" priority="98" bottom="1" rank="2"/>
    <cfRule type="top10" dxfId="102" priority="125" bottom="1" rank="3"/>
  </conditionalFormatting>
  <conditionalFormatting sqref="E19:M19 O19:Q19 S19:T19 Y19:AB19">
    <cfRule type="top10" dxfId="101" priority="47" bottom="1" rank="3"/>
    <cfRule type="top10" dxfId="100" priority="73" bottom="1" rank="1"/>
    <cfRule type="top10" dxfId="99" priority="97" bottom="1" rank="2"/>
    <cfRule type="top10" dxfId="98" priority="124" bottom="1" rank="3"/>
  </conditionalFormatting>
  <conditionalFormatting sqref="E16:M16 O16:Q16 S16:U16 W16:AB16">
    <cfRule type="top10" dxfId="97" priority="46" bottom="1" rank="3"/>
    <cfRule type="top10" dxfId="96" priority="72" bottom="1" rank="1"/>
    <cfRule type="top10" dxfId="95" priority="96" bottom="1" rank="2"/>
    <cfRule type="top10" dxfId="94" priority="123" bottom="1" rank="3"/>
  </conditionalFormatting>
  <conditionalFormatting sqref="E17:M17 O17:Q17 S17:T17 Y17:AB17">
    <cfRule type="top10" dxfId="93" priority="45" bottom="1" rank="3"/>
    <cfRule type="top10" dxfId="92" priority="71" bottom="1" rank="1"/>
    <cfRule type="top10" dxfId="91" priority="95" bottom="1" rank="2"/>
    <cfRule type="top10" dxfId="90" priority="122" bottom="1" rank="3"/>
  </conditionalFormatting>
  <conditionalFormatting sqref="E18:M18 O18:Q18 S18:U18 W18:AB18">
    <cfRule type="top10" dxfId="89" priority="44" bottom="1" rank="3"/>
    <cfRule type="top10" dxfId="88" priority="70" bottom="1" rank="1"/>
    <cfRule type="top10" dxfId="87" priority="94" bottom="1" rank="2"/>
    <cfRule type="top10" dxfId="86" priority="121" bottom="1" rank="3"/>
  </conditionalFormatting>
  <conditionalFormatting sqref="E20:M20 O20:Q20 S20:U20 W20:AB20">
    <cfRule type="top10" dxfId="85" priority="43" bottom="1" rank="3"/>
    <cfRule type="top10" dxfId="84" priority="69" bottom="1" rank="1"/>
    <cfRule type="top10" dxfId="83" priority="93" bottom="1" rank="2"/>
    <cfRule type="top10" dxfId="82" priority="120" bottom="1" rank="3"/>
  </conditionalFormatting>
  <conditionalFormatting sqref="M10:AB10">
    <cfRule type="top10" dxfId="81" priority="39" bottom="1" rank="3"/>
    <cfRule type="top10" dxfId="80" priority="40" bottom="1" rank="1"/>
    <cfRule type="top10" dxfId="79" priority="41" bottom="1" rank="2"/>
    <cfRule type="top10" dxfId="78" priority="42" bottom="1" rank="3"/>
  </conditionalFormatting>
  <conditionalFormatting sqref="U19:X19 U15:X15 U17:X17">
    <cfRule type="top10" dxfId="77" priority="35" bottom="1" rank="3"/>
    <cfRule type="top10" dxfId="76" priority="36" bottom="1" rank="1"/>
    <cfRule type="top10" dxfId="75" priority="37" bottom="1" rank="2"/>
    <cfRule type="top10" dxfId="74" priority="38" bottom="1" rank="3"/>
  </conditionalFormatting>
  <conditionalFormatting sqref="V18 E13:Q13 S13:AB13 V14 N14:N20 V20 V16">
    <cfRule type="top10" dxfId="73" priority="143" bottom="1" rank="3"/>
    <cfRule type="top10" dxfId="72" priority="144" bottom="1" rank="1"/>
    <cfRule type="top10" dxfId="71" priority="145" bottom="1" rank="2"/>
    <cfRule type="top10" dxfId="70" priority="146" bottom="1" rank="3"/>
  </conditionalFormatting>
  <conditionalFormatting sqref="E11:AB11 R13:R20">
    <cfRule type="top10" dxfId="69" priority="147" bottom="1" rank="3"/>
    <cfRule type="top10" dxfId="68" priority="148" bottom="1" rank="1"/>
    <cfRule type="top10" dxfId="67" priority="149" bottom="1" rank="2"/>
    <cfRule type="top10" dxfId="66" priority="150" bottom="1" rank="3"/>
  </conditionalFormatting>
  <conditionalFormatting sqref="E9:H9">
    <cfRule type="top10" dxfId="65" priority="3" bottom="1" rank="3"/>
    <cfRule type="top10" dxfId="64" priority="5" bottom="1" rank="1"/>
    <cfRule type="top10" dxfId="63" priority="6" bottom="1" rank="1"/>
    <cfRule type="top10" dxfId="62" priority="8" bottom="1" rank="2"/>
    <cfRule type="top10" dxfId="61" priority="9" bottom="1" rank="2"/>
    <cfRule type="top10" dxfId="60" priority="11" bottom="1" rank="3"/>
  </conditionalFormatting>
  <conditionalFormatting sqref="E10:AB10">
    <cfRule type="top10" dxfId="59" priority="1" bottom="1" rank="3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G35"/>
  <sheetViews>
    <sheetView tabSelected="1"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+'VK Senior algemeen'!A1</f>
        <v>NXT GP DUTCH OPEN 2022</v>
      </c>
    </row>
    <row r="3" spans="1:33">
      <c r="A3" s="4" t="s">
        <v>215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129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201</v>
      </c>
      <c r="C9" s="100" t="s">
        <v>216</v>
      </c>
      <c r="D9" s="60" t="s">
        <v>157</v>
      </c>
      <c r="E9" s="58">
        <v>36</v>
      </c>
      <c r="F9" s="24">
        <v>32</v>
      </c>
      <c r="G9" s="46">
        <v>36</v>
      </c>
      <c r="H9" s="47">
        <v>36</v>
      </c>
      <c r="I9" s="15">
        <v>37</v>
      </c>
      <c r="J9" s="46">
        <v>36</v>
      </c>
      <c r="K9" s="46">
        <v>36</v>
      </c>
      <c r="L9" s="37">
        <v>36</v>
      </c>
      <c r="M9" s="14">
        <f>1+35+1</f>
        <v>37</v>
      </c>
      <c r="N9" s="36">
        <f>35+1</f>
        <v>36</v>
      </c>
      <c r="O9">
        <v>32</v>
      </c>
      <c r="P9" s="37">
        <f>35+1</f>
        <v>36</v>
      </c>
      <c r="Q9" s="14">
        <v>37</v>
      </c>
      <c r="R9" s="36">
        <f>35+1</f>
        <v>36</v>
      </c>
      <c r="S9" s="36">
        <f>35+1</f>
        <v>36</v>
      </c>
      <c r="T9" s="37">
        <f>35+1</f>
        <v>36</v>
      </c>
      <c r="U9" s="14">
        <v>37</v>
      </c>
      <c r="V9">
        <v>36</v>
      </c>
      <c r="W9">
        <v>36</v>
      </c>
      <c r="X9" s="10">
        <v>36</v>
      </c>
      <c r="Y9" s="14">
        <f>1+35+1</f>
        <v>37</v>
      </c>
      <c r="Z9" s="36">
        <f>35+1</f>
        <v>36</v>
      </c>
      <c r="AA9" s="36">
        <v>36</v>
      </c>
      <c r="AB9" s="37">
        <f>35+1</f>
        <v>36</v>
      </c>
      <c r="AC9" s="9">
        <f>SUM(E9:AB9)</f>
        <v>861</v>
      </c>
      <c r="AD9" s="43">
        <f>IF(ISERROR(SMALL($E9:$AB9,COUNTIF($E9:$AB9,-1)+COLUMN(AD9)-29)),"",SMALL($E9:$AB9,COUNTIF($E9:$AB9,-1)+COLUMN(AD9)-29))</f>
        <v>32</v>
      </c>
      <c r="AE9" s="44">
        <f>IF(ISERROR(SMALL($E9:$AB9,COUNTIF($E9:$AB9,-1)+COLUMN(AE9)-29)),"",SMALL($E9:$AB9,COUNTIF($E9:$AB9,-1)+COLUMN(AE9)-29))</f>
        <v>32</v>
      </c>
      <c r="AF9" s="79">
        <f>IF(ISERROR(SMALL($E9:$AB9,COUNTIF($E9:$AB9,-1)+COLUMN(AF9)-29)),"",SMALL($E9:$AB9,COUNTIF($E9:$AB9,-1)+COLUMN(AF9)-29))</f>
        <v>36</v>
      </c>
      <c r="AG9" s="78">
        <f>+AC9-AD9-AE9-AF9</f>
        <v>761</v>
      </c>
    </row>
    <row r="10" spans="1:33">
      <c r="A10" s="2">
        <v>2</v>
      </c>
      <c r="B10" s="2">
        <v>207</v>
      </c>
      <c r="C10" s="2" t="s">
        <v>217</v>
      </c>
      <c r="D10" s="60" t="s">
        <v>157</v>
      </c>
      <c r="E10" s="35">
        <v>33</v>
      </c>
      <c r="F10" s="36">
        <v>36</v>
      </c>
      <c r="G10">
        <v>32</v>
      </c>
      <c r="H10" s="10">
        <v>32</v>
      </c>
      <c r="I10">
        <v>0</v>
      </c>
      <c r="J10">
        <v>0</v>
      </c>
      <c r="K10">
        <v>0</v>
      </c>
      <c r="L10" s="10">
        <v>0</v>
      </c>
      <c r="M10" s="9">
        <v>0</v>
      </c>
      <c r="N10">
        <v>0</v>
      </c>
      <c r="O10">
        <v>0</v>
      </c>
      <c r="P10" s="10">
        <v>0</v>
      </c>
      <c r="Q10" s="9">
        <v>0</v>
      </c>
      <c r="R10">
        <v>0</v>
      </c>
      <c r="S10">
        <v>0</v>
      </c>
      <c r="T10" s="10">
        <v>0</v>
      </c>
      <c r="U10" s="9">
        <v>32</v>
      </c>
      <c r="V10">
        <v>32</v>
      </c>
      <c r="W10">
        <v>32</v>
      </c>
      <c r="X10" s="10">
        <v>32</v>
      </c>
      <c r="Y10" s="9">
        <v>32</v>
      </c>
      <c r="Z10">
        <v>32</v>
      </c>
      <c r="AA10">
        <v>32</v>
      </c>
      <c r="AB10" s="10">
        <v>32</v>
      </c>
      <c r="AC10" s="9">
        <f>SUM(E10:AB10)</f>
        <v>389</v>
      </c>
      <c r="AD10" s="43">
        <f>IF(ISERROR(SMALL($E10:$AB10,COUNTIF($E10:$AB10,-1)+COLUMN(AD10)-29)),"",SMALL($E10:$AB10,COUNTIF($E10:$AB10,-1)+COLUMN(AD10)-29))</f>
        <v>0</v>
      </c>
      <c r="AE10" s="44">
        <f>IF(ISERROR(SMALL($E10:$AB10,COUNTIF($E10:$AB10,-1)+COLUMN(AE10)-29)),"",SMALL($E10:$AB10,COUNTIF($E10:$AB10,-1)+COLUMN(AE10)-29))</f>
        <v>0</v>
      </c>
      <c r="AF10" s="79">
        <f>IF(ISERROR(SMALL($E10:$AB10,COUNTIF($E10:$AB10,-1)+COLUMN(AF10)-29)),"",SMALL($E10:$AB10,COUNTIF($E10:$AB10,-1)+COLUMN(AF10)-29))</f>
        <v>0</v>
      </c>
      <c r="AG10" s="78">
        <f>+AC10-AD10-AE10-AF10</f>
        <v>389</v>
      </c>
    </row>
    <row r="11" spans="1:33">
      <c r="A11" s="2">
        <v>3</v>
      </c>
      <c r="B11" s="2">
        <v>227</v>
      </c>
      <c r="C11" s="2" t="s">
        <v>214</v>
      </c>
      <c r="D11" s="60" t="s">
        <v>159</v>
      </c>
      <c r="E11" s="9">
        <v>30</v>
      </c>
      <c r="F11">
        <v>30</v>
      </c>
      <c r="G11">
        <v>0</v>
      </c>
      <c r="H11" s="10">
        <v>0</v>
      </c>
      <c r="I11">
        <v>0</v>
      </c>
      <c r="J11">
        <v>0</v>
      </c>
      <c r="K11">
        <v>0</v>
      </c>
      <c r="L11" s="10">
        <v>0</v>
      </c>
      <c r="M11" s="9">
        <v>32</v>
      </c>
      <c r="N11">
        <v>32</v>
      </c>
      <c r="O11" s="36">
        <f>35+1</f>
        <v>36</v>
      </c>
      <c r="P11" s="10">
        <v>32</v>
      </c>
      <c r="Q11" s="9">
        <v>0</v>
      </c>
      <c r="R11">
        <v>0</v>
      </c>
      <c r="S11">
        <v>0</v>
      </c>
      <c r="T11" s="10">
        <v>0</v>
      </c>
      <c r="U11" s="9">
        <v>0</v>
      </c>
      <c r="V11">
        <v>0</v>
      </c>
      <c r="W11">
        <v>0</v>
      </c>
      <c r="X11" s="10">
        <v>0</v>
      </c>
      <c r="Y11" s="9">
        <v>0</v>
      </c>
      <c r="Z11">
        <v>0</v>
      </c>
      <c r="AA11">
        <v>0</v>
      </c>
      <c r="AB11" s="10">
        <v>0</v>
      </c>
      <c r="AC11" s="9">
        <f>SUM(E11:AB11)</f>
        <v>192</v>
      </c>
      <c r="AD11" s="43">
        <f>IF(ISERROR(SMALL($E11:$AB11,COUNTIF($E11:$AB11,-1)+COLUMN(AD11)-29)),"",SMALL($E11:$AB11,COUNTIF($E11:$AB11,-1)+COLUMN(AD11)-29))</f>
        <v>0</v>
      </c>
      <c r="AE11" s="44">
        <f>IF(ISERROR(SMALL($E11:$AB11,COUNTIF($E11:$AB11,-1)+COLUMN(AE11)-29)),"",SMALL($E11:$AB11,COUNTIF($E11:$AB11,-1)+COLUMN(AE11)-29))</f>
        <v>0</v>
      </c>
      <c r="AF11" s="79">
        <f>IF(ISERROR(SMALL($E11:$AB11,COUNTIF($E11:$AB11,-1)+COLUMN(AF11)-29)),"",SMALL($E11:$AB11,COUNTIF($E11:$AB11,-1)+COLUMN(AF11)-29))</f>
        <v>0</v>
      </c>
      <c r="AG11" s="78">
        <f>+AC11-AD11-AE11-AF11</f>
        <v>192</v>
      </c>
    </row>
    <row r="12" spans="1:33">
      <c r="A12" s="2">
        <v>4</v>
      </c>
      <c r="B12" s="2">
        <v>204</v>
      </c>
      <c r="C12" s="2" t="s">
        <v>218</v>
      </c>
      <c r="D12" s="60" t="s">
        <v>157</v>
      </c>
      <c r="E12" s="9">
        <v>0</v>
      </c>
      <c r="F12">
        <v>0</v>
      </c>
      <c r="G12">
        <v>0</v>
      </c>
      <c r="H12" s="10">
        <v>0</v>
      </c>
      <c r="I12">
        <v>0</v>
      </c>
      <c r="J12">
        <v>0</v>
      </c>
      <c r="K12">
        <v>0</v>
      </c>
      <c r="L12" s="10">
        <v>0</v>
      </c>
      <c r="M12" s="9">
        <v>0</v>
      </c>
      <c r="N12">
        <v>0</v>
      </c>
      <c r="O12">
        <v>0</v>
      </c>
      <c r="P12" s="10">
        <v>0</v>
      </c>
      <c r="Q12" s="9">
        <v>32</v>
      </c>
      <c r="R12">
        <v>32</v>
      </c>
      <c r="S12">
        <v>32</v>
      </c>
      <c r="T12" s="10">
        <v>32</v>
      </c>
      <c r="U12" s="9">
        <v>0</v>
      </c>
      <c r="V12">
        <v>0</v>
      </c>
      <c r="W12">
        <v>0</v>
      </c>
      <c r="X12" s="10">
        <v>0</v>
      </c>
      <c r="Y12" s="9">
        <v>0</v>
      </c>
      <c r="Z12">
        <v>0</v>
      </c>
      <c r="AA12">
        <v>0</v>
      </c>
      <c r="AB12" s="10">
        <v>0</v>
      </c>
      <c r="AC12" s="9">
        <f>SUM(E12:AB12)</f>
        <v>128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128</v>
      </c>
    </row>
    <row r="13" spans="1:33">
      <c r="A13" s="2">
        <v>5</v>
      </c>
      <c r="B13" s="2"/>
      <c r="C13" s="2"/>
      <c r="D13" s="60"/>
      <c r="E13" s="9"/>
      <c r="H13" s="10"/>
      <c r="L13" s="10"/>
      <c r="M13" s="9"/>
      <c r="P13" s="10"/>
      <c r="Q13" s="9"/>
      <c r="T13" s="10"/>
      <c r="U13" s="9"/>
      <c r="X13" s="10"/>
      <c r="Y13" s="9"/>
      <c r="AB13" s="10"/>
      <c r="AC13" s="9"/>
      <c r="AD13" s="43"/>
      <c r="AE13" s="44"/>
      <c r="AF13" s="79"/>
      <c r="AG13" s="78"/>
    </row>
    <row r="14" spans="1:33">
      <c r="A14" s="2">
        <v>6</v>
      </c>
      <c r="B14" s="2"/>
      <c r="C14" s="2"/>
      <c r="D14" s="60"/>
      <c r="E14" s="9"/>
      <c r="H14" s="10"/>
      <c r="L14" s="10"/>
      <c r="M14" s="9"/>
      <c r="P14" s="10"/>
      <c r="Q14" s="9"/>
      <c r="T14" s="10"/>
      <c r="U14" s="9"/>
      <c r="X14" s="10"/>
      <c r="Y14" s="9"/>
      <c r="AB14" s="10"/>
      <c r="AC14" s="9"/>
      <c r="AD14" s="43"/>
      <c r="AE14" s="44"/>
      <c r="AF14" s="79"/>
      <c r="AG14" s="78"/>
    </row>
    <row r="15" spans="1:33">
      <c r="A15" s="2">
        <v>7</v>
      </c>
      <c r="B15" s="2"/>
      <c r="C15" s="2"/>
      <c r="D15" s="60"/>
      <c r="E15" s="9"/>
      <c r="H15" s="10"/>
      <c r="L15" s="10"/>
      <c r="M15" s="9"/>
      <c r="P15" s="10"/>
      <c r="Q15" s="9"/>
      <c r="T15" s="10"/>
      <c r="U15" s="9"/>
      <c r="X15" s="10"/>
      <c r="Y15" s="9"/>
      <c r="AB15" s="10"/>
      <c r="AC15" s="9"/>
      <c r="AD15" s="43"/>
      <c r="AE15" s="44"/>
      <c r="AF15" s="79"/>
      <c r="AG15" s="78"/>
    </row>
    <row r="16" spans="1:33">
      <c r="A16" s="2">
        <v>8</v>
      </c>
      <c r="B16" s="2"/>
      <c r="C16" s="2"/>
      <c r="D16" s="60"/>
      <c r="E16" s="9"/>
      <c r="H16" s="10"/>
      <c r="L16" s="10"/>
      <c r="M16" s="9"/>
      <c r="P16" s="10"/>
      <c r="Q16" s="9"/>
      <c r="T16" s="10"/>
      <c r="U16" s="9"/>
      <c r="X16" s="10"/>
      <c r="Y16" s="9"/>
      <c r="AB16" s="10"/>
      <c r="AC16" s="9"/>
      <c r="AD16" s="43"/>
      <c r="AE16" s="44"/>
      <c r="AF16" s="79"/>
      <c r="AG16" s="78"/>
    </row>
    <row r="17" spans="1:33">
      <c r="A17" s="2">
        <v>9</v>
      </c>
      <c r="B17" s="2"/>
      <c r="C17" s="2"/>
      <c r="D17" s="60"/>
      <c r="E17" s="9"/>
      <c r="H17" s="10"/>
      <c r="L17" s="10"/>
      <c r="M17" s="9"/>
      <c r="P17" s="10"/>
      <c r="Q17" s="9"/>
      <c r="T17" s="10"/>
      <c r="U17" s="9"/>
      <c r="X17" s="10"/>
      <c r="Y17" s="9"/>
      <c r="AB17" s="10"/>
      <c r="AC17" s="9"/>
      <c r="AD17" s="43"/>
      <c r="AE17" s="44"/>
      <c r="AF17" s="79"/>
      <c r="AG17" s="78"/>
    </row>
    <row r="18" spans="1:33">
      <c r="A18" s="2">
        <v>10</v>
      </c>
      <c r="B18" s="2"/>
      <c r="C18" s="2"/>
      <c r="D18" s="60"/>
      <c r="E18" s="9"/>
      <c r="H18" s="10"/>
      <c r="L18" s="10"/>
      <c r="M18" s="9"/>
      <c r="P18" s="10"/>
      <c r="Q18" s="9"/>
      <c r="T18" s="10"/>
      <c r="U18" s="9"/>
      <c r="X18" s="10"/>
      <c r="Y18" s="9"/>
      <c r="AB18" s="10"/>
      <c r="AC18" s="9"/>
      <c r="AD18" s="43"/>
      <c r="AE18" s="44"/>
      <c r="AF18" s="79"/>
      <c r="AG18" s="78"/>
    </row>
    <row r="19" spans="1:33">
      <c r="A19" s="2">
        <v>11</v>
      </c>
      <c r="B19" s="2"/>
      <c r="C19" s="2"/>
      <c r="D19" s="60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/>
    </row>
    <row r="20" spans="1:33">
      <c r="A20" s="2">
        <v>12</v>
      </c>
      <c r="B20" s="2"/>
      <c r="C20" s="2"/>
      <c r="D20" s="60"/>
      <c r="E20" s="9"/>
      <c r="H20" s="10"/>
      <c r="L20" s="10"/>
      <c r="M20" s="9"/>
      <c r="P20" s="10"/>
      <c r="Q20" s="9"/>
      <c r="T20" s="10"/>
      <c r="U20" s="9"/>
      <c r="X20" s="10"/>
      <c r="Y20" s="9"/>
      <c r="AB20" s="10"/>
      <c r="AC20" s="9"/>
      <c r="AD20" s="43"/>
      <c r="AE20" s="44"/>
      <c r="AF20" s="79"/>
      <c r="AG20" s="78"/>
    </row>
    <row r="21" spans="1:33">
      <c r="A21" s="2">
        <v>13</v>
      </c>
      <c r="B21" s="2"/>
      <c r="C21" s="2"/>
      <c r="D21" s="60"/>
      <c r="E21" s="9"/>
      <c r="H21" s="10"/>
      <c r="L21" s="10"/>
      <c r="M21" s="9"/>
      <c r="P21" s="10"/>
      <c r="Q21" s="9"/>
      <c r="T21" s="10"/>
      <c r="U21" s="9"/>
      <c r="X21" s="10"/>
      <c r="Y21" s="9"/>
      <c r="AB21" s="10"/>
      <c r="AC21" s="9"/>
      <c r="AD21" s="43"/>
      <c r="AE21" s="44"/>
      <c r="AF21" s="79"/>
      <c r="AG21" s="78"/>
    </row>
    <row r="22" spans="1:33">
      <c r="A22" s="2">
        <v>14</v>
      </c>
      <c r="B22" s="2"/>
      <c r="C22" s="2"/>
      <c r="D22" s="9"/>
      <c r="E22" s="9"/>
      <c r="H22" s="10"/>
      <c r="L22" s="10"/>
      <c r="P22" s="10"/>
      <c r="T22" s="10"/>
      <c r="X22" s="10"/>
      <c r="AB22" s="10"/>
      <c r="AC22" s="9"/>
      <c r="AD22" s="9"/>
      <c r="AF22" s="10"/>
      <c r="AG22" s="10"/>
    </row>
    <row r="23" spans="1:33">
      <c r="A23" s="2">
        <v>15</v>
      </c>
      <c r="B23" s="2"/>
      <c r="C23" s="2"/>
      <c r="D23" s="9"/>
      <c r="E23" s="9"/>
      <c r="H23" s="10"/>
      <c r="L23" s="10"/>
      <c r="P23" s="10"/>
      <c r="T23" s="10"/>
      <c r="X23" s="10"/>
      <c r="AB23" s="10"/>
      <c r="AC23" s="9"/>
      <c r="AD23" s="9"/>
      <c r="AF23" s="10"/>
      <c r="AG23" s="10"/>
    </row>
    <row r="24" spans="1:33" ht="15.75" thickBot="1">
      <c r="A24" s="5"/>
      <c r="B24" s="5"/>
      <c r="C24" s="5"/>
      <c r="D24" s="61"/>
      <c r="E24" s="11"/>
      <c r="F24" s="12"/>
      <c r="G24" s="12"/>
      <c r="H24" s="13"/>
      <c r="I24" s="12"/>
      <c r="J24" s="12"/>
      <c r="K24" s="12"/>
      <c r="L24" s="13"/>
      <c r="M24" s="11"/>
      <c r="N24" s="12"/>
      <c r="O24" s="12"/>
      <c r="P24" s="13"/>
      <c r="Q24" s="11"/>
      <c r="R24" s="12"/>
      <c r="S24" s="12"/>
      <c r="T24" s="13"/>
      <c r="U24" s="11"/>
      <c r="V24" s="12"/>
      <c r="W24" s="12"/>
      <c r="X24" s="13"/>
      <c r="Y24" s="11"/>
      <c r="Z24" s="12"/>
      <c r="AA24" s="12"/>
      <c r="AB24" s="13"/>
      <c r="AC24" s="11"/>
      <c r="AD24" s="25"/>
      <c r="AE24" s="26"/>
      <c r="AF24" s="27"/>
      <c r="AG24" s="13"/>
    </row>
    <row r="25" spans="1:33">
      <c r="D25" s="42"/>
      <c r="E25">
        <f>SUM(E9:E24)</f>
        <v>99</v>
      </c>
      <c r="F25">
        <f t="shared" ref="F25:AB25" si="0">SUM(F9:F24)</f>
        <v>98</v>
      </c>
      <c r="G25">
        <f t="shared" si="0"/>
        <v>68</v>
      </c>
      <c r="H25">
        <f t="shared" si="0"/>
        <v>68</v>
      </c>
      <c r="I25">
        <f t="shared" si="0"/>
        <v>37</v>
      </c>
      <c r="J25">
        <f t="shared" si="0"/>
        <v>36</v>
      </c>
      <c r="K25">
        <f t="shared" si="0"/>
        <v>36</v>
      </c>
      <c r="L25">
        <f t="shared" si="0"/>
        <v>36</v>
      </c>
      <c r="M25">
        <f t="shared" si="0"/>
        <v>69</v>
      </c>
      <c r="N25">
        <f t="shared" si="0"/>
        <v>68</v>
      </c>
      <c r="O25">
        <f t="shared" si="0"/>
        <v>68</v>
      </c>
      <c r="P25">
        <f t="shared" si="0"/>
        <v>68</v>
      </c>
      <c r="Q25">
        <f t="shared" si="0"/>
        <v>69</v>
      </c>
      <c r="R25">
        <f t="shared" si="0"/>
        <v>68</v>
      </c>
      <c r="S25">
        <f t="shared" si="0"/>
        <v>68</v>
      </c>
      <c r="T25">
        <f t="shared" si="0"/>
        <v>68</v>
      </c>
      <c r="U25">
        <f t="shared" si="0"/>
        <v>69</v>
      </c>
      <c r="V25">
        <f t="shared" si="0"/>
        <v>68</v>
      </c>
      <c r="W25">
        <f t="shared" si="0"/>
        <v>68</v>
      </c>
      <c r="X25">
        <f t="shared" si="0"/>
        <v>68</v>
      </c>
      <c r="Y25">
        <f t="shared" si="0"/>
        <v>69</v>
      </c>
      <c r="Z25">
        <f t="shared" si="0"/>
        <v>68</v>
      </c>
      <c r="AA25">
        <f t="shared" si="0"/>
        <v>68</v>
      </c>
      <c r="AB25">
        <f t="shared" si="0"/>
        <v>68</v>
      </c>
      <c r="AD25" s="24"/>
      <c r="AE25" s="24"/>
      <c r="AF25" s="24"/>
    </row>
    <row r="28" spans="1:33">
      <c r="A28" s="15"/>
      <c r="B28" t="s">
        <v>41</v>
      </c>
    </row>
    <row r="29" spans="1:33">
      <c r="A29" s="33"/>
      <c r="B29" t="s">
        <v>42</v>
      </c>
    </row>
    <row r="30" spans="1:33">
      <c r="A30" s="36"/>
      <c r="B30" t="s">
        <v>209</v>
      </c>
    </row>
    <row r="32" spans="1:33">
      <c r="A32" s="38" t="s">
        <v>19</v>
      </c>
      <c r="B32" t="s">
        <v>44</v>
      </c>
    </row>
    <row r="33" spans="1:2" ht="15.75" thickBot="1"/>
    <row r="34" spans="1:2">
      <c r="A34" s="28" t="s">
        <v>45</v>
      </c>
    </row>
    <row r="35" spans="1:2" ht="15.75" thickBot="1">
      <c r="A35" s="29" t="s">
        <v>46</v>
      </c>
      <c r="B35" t="s">
        <v>47</v>
      </c>
    </row>
  </sheetData>
  <sortState xmlns:xlrd2="http://schemas.microsoft.com/office/spreadsheetml/2017/richdata2" ref="B9:AG12">
    <sortCondition descending="1" ref="AG9:AG12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58" priority="58" bottom="1" rank="3"/>
    <cfRule type="top10" dxfId="57" priority="84" bottom="1" rank="1"/>
    <cfRule type="top10" dxfId="56" priority="85" bottom="1" rank="1"/>
    <cfRule type="top10" dxfId="55" priority="109" bottom="1" rank="2"/>
    <cfRule type="top10" dxfId="54" priority="112" bottom="1" rank="2"/>
    <cfRule type="top10" dxfId="53" priority="135" bottom="1" rank="3"/>
  </conditionalFormatting>
  <conditionalFormatting sqref="E13:AB13">
    <cfRule type="top10" dxfId="52" priority="50" bottom="1" rank="3"/>
    <cfRule type="top10" dxfId="51" priority="76" bottom="1" rank="1"/>
    <cfRule type="top10" dxfId="50" priority="100" bottom="1" rank="2"/>
    <cfRule type="top10" dxfId="49" priority="127" bottom="1" rank="3"/>
  </conditionalFormatting>
  <conditionalFormatting sqref="E10:AB10">
    <cfRule type="top10" dxfId="48" priority="45" bottom="1" rank="3"/>
    <cfRule type="top10" dxfId="47" priority="71" bottom="1" rank="1"/>
    <cfRule type="top10" dxfId="46" priority="95" bottom="1" rank="2"/>
    <cfRule type="top10" dxfId="45" priority="122" bottom="1" rank="3"/>
  </conditionalFormatting>
  <conditionalFormatting sqref="E11:AB11">
    <cfRule type="top10" dxfId="44" priority="1" bottom="1" rank="3"/>
    <cfRule type="top10" dxfId="43" priority="44" bottom="1" rank="3"/>
    <cfRule type="top10" dxfId="42" priority="70" bottom="1" rank="1"/>
    <cfRule type="top10" dxfId="41" priority="94" bottom="1" rank="2"/>
    <cfRule type="top10" dxfId="40" priority="121" bottom="1" rank="3"/>
  </conditionalFormatting>
  <conditionalFormatting sqref="E16:M16 O16:Q16 S16:T16 Y16:AB16">
    <cfRule type="top10" dxfId="39" priority="42" bottom="1" rank="3"/>
    <cfRule type="top10" dxfId="38" priority="68" bottom="1" rank="1"/>
    <cfRule type="top10" dxfId="37" priority="92" bottom="1" rank="2"/>
    <cfRule type="top10" dxfId="36" priority="119" bottom="1" rank="3"/>
  </conditionalFormatting>
  <conditionalFormatting sqref="E15:M15 O15:Q15 S15:U15 W15:AB15">
    <cfRule type="top10" dxfId="35" priority="41" bottom="1" rank="3"/>
    <cfRule type="top10" dxfId="34" priority="67" bottom="1" rank="1"/>
    <cfRule type="top10" dxfId="33" priority="91" bottom="1" rank="2"/>
    <cfRule type="top10" dxfId="32" priority="118" bottom="1" rank="3"/>
  </conditionalFormatting>
  <conditionalFormatting sqref="E20:M20 O20:Q20 S20:T20 Y20:AB20">
    <cfRule type="top10" dxfId="31" priority="40" bottom="1" rank="3"/>
    <cfRule type="top10" dxfId="30" priority="66" bottom="1" rank="1"/>
    <cfRule type="top10" dxfId="29" priority="90" bottom="1" rank="2"/>
    <cfRule type="top10" dxfId="28" priority="117" bottom="1" rank="3"/>
  </conditionalFormatting>
  <conditionalFormatting sqref="E17:M17 O17:Q17 S17:U17 W17:AB17">
    <cfRule type="top10" dxfId="27" priority="39" bottom="1" rank="3"/>
    <cfRule type="top10" dxfId="26" priority="65" bottom="1" rank="1"/>
    <cfRule type="top10" dxfId="25" priority="89" bottom="1" rank="2"/>
    <cfRule type="top10" dxfId="24" priority="116" bottom="1" rank="3"/>
  </conditionalFormatting>
  <conditionalFormatting sqref="E18:M18 O18:Q18 S18:T18 Y18:AB18">
    <cfRule type="top10" dxfId="23" priority="38" bottom="1" rank="3"/>
    <cfRule type="top10" dxfId="22" priority="64" bottom="1" rank="1"/>
    <cfRule type="top10" dxfId="21" priority="88" bottom="1" rank="2"/>
    <cfRule type="top10" dxfId="20" priority="115" bottom="1" rank="3"/>
  </conditionalFormatting>
  <conditionalFormatting sqref="E19:M19 O19:Q19 S19:U19 W19:AB19">
    <cfRule type="top10" dxfId="19" priority="37" bottom="1" rank="3"/>
    <cfRule type="top10" dxfId="18" priority="63" bottom="1" rank="1"/>
    <cfRule type="top10" dxfId="17" priority="87" bottom="1" rank="2"/>
    <cfRule type="top10" dxfId="16" priority="114" bottom="1" rank="3"/>
  </conditionalFormatting>
  <conditionalFormatting sqref="E21:M21 O21:Q21 S21:U21 W21:AB21">
    <cfRule type="top10" dxfId="15" priority="36" bottom="1" rank="3"/>
    <cfRule type="top10" dxfId="14" priority="62" bottom="1" rank="1"/>
    <cfRule type="top10" dxfId="13" priority="86" bottom="1" rank="2"/>
    <cfRule type="top10" dxfId="12" priority="113" bottom="1" rank="3"/>
  </conditionalFormatting>
  <conditionalFormatting sqref="U20:X20 U16:X16 U18:X18">
    <cfRule type="top10" dxfId="11" priority="28" bottom="1" rank="3"/>
    <cfRule type="top10" dxfId="10" priority="29" bottom="1" rank="1"/>
    <cfRule type="top10" dxfId="9" priority="30" bottom="1" rank="2"/>
    <cfRule type="top10" dxfId="8" priority="31" bottom="1" rank="3"/>
  </conditionalFormatting>
  <conditionalFormatting sqref="V19 E14:Q14 S14:AB14 V15 N15:N21 V21 V17">
    <cfRule type="top10" dxfId="7" priority="136" bottom="1" rank="3"/>
    <cfRule type="top10" dxfId="6" priority="137" bottom="1" rank="1"/>
    <cfRule type="top10" dxfId="5" priority="138" bottom="1" rank="2"/>
    <cfRule type="top10" dxfId="4" priority="139" bottom="1" rank="3"/>
  </conditionalFormatting>
  <conditionalFormatting sqref="E12:AB12 R14:R21">
    <cfRule type="top10" dxfId="3" priority="140" bottom="1" rank="3"/>
    <cfRule type="top10" dxfId="2" priority="141" bottom="1" rank="1"/>
    <cfRule type="top10" dxfId="1" priority="142" bottom="1" rank="2"/>
    <cfRule type="top10" dxfId="0" priority="143" bottom="1" rank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3"/>
  <sheetViews>
    <sheetView zoomScale="90" zoomScaleNormal="9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8.7109375" customWidth="1"/>
    <col min="34" max="34" width="2.85546875" customWidth="1"/>
    <col min="35" max="35" width="5.85546875" customWidth="1"/>
  </cols>
  <sheetData>
    <row r="1" spans="1:33" ht="18.75">
      <c r="A1" s="3" t="str">
        <f>+'Cadet 160cc'!A1</f>
        <v>NXT GP DUTCH OPEN 2022</v>
      </c>
    </row>
    <row r="3" spans="1:33">
      <c r="A3" s="4" t="s">
        <v>49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5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8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86</v>
      </c>
      <c r="C9" s="99" t="s">
        <v>50</v>
      </c>
      <c r="D9" s="60"/>
      <c r="E9" s="9">
        <v>35</v>
      </c>
      <c r="F9" s="36">
        <v>33</v>
      </c>
      <c r="G9" s="36">
        <v>36</v>
      </c>
      <c r="H9" s="37">
        <v>33</v>
      </c>
      <c r="I9" s="33">
        <v>36</v>
      </c>
      <c r="J9">
        <v>32</v>
      </c>
      <c r="K9" s="36">
        <v>36</v>
      </c>
      <c r="L9" s="37">
        <v>36</v>
      </c>
      <c r="M9" s="34">
        <f>1+32</f>
        <v>33</v>
      </c>
      <c r="N9">
        <v>32</v>
      </c>
      <c r="O9">
        <v>32</v>
      </c>
      <c r="P9" s="10">
        <v>30</v>
      </c>
      <c r="Q9" s="9">
        <v>35</v>
      </c>
      <c r="R9">
        <v>32</v>
      </c>
      <c r="S9">
        <v>32</v>
      </c>
      <c r="T9" s="10">
        <v>35</v>
      </c>
      <c r="U9" s="14">
        <f>1+35+1</f>
        <v>37</v>
      </c>
      <c r="V9" s="36">
        <f>35+1</f>
        <v>36</v>
      </c>
      <c r="W9" s="36">
        <f>32+1</f>
        <v>33</v>
      </c>
      <c r="X9" s="37">
        <f>32+1</f>
        <v>33</v>
      </c>
      <c r="Y9" s="9">
        <v>30</v>
      </c>
      <c r="Z9">
        <v>32</v>
      </c>
      <c r="AA9">
        <v>30</v>
      </c>
      <c r="AB9" s="10">
        <v>30</v>
      </c>
      <c r="AC9" s="9">
        <f>SUM(E9:AB9)</f>
        <v>799</v>
      </c>
      <c r="AD9" s="43">
        <f>IF(ISERROR(SMALL($E9:$AB9,COUNTIF($E9:$AB9,-1)+COLUMN(AD9)-29)),"",SMALL($E9:$AB9,COUNTIF($E9:$AB9,-1)+COLUMN(AD9)-29))</f>
        <v>30</v>
      </c>
      <c r="AE9" s="44">
        <f>IF(ISERROR(SMALL($E9:$AB9,COUNTIF($E9:$AB9,-1)+COLUMN(AE9)-29)),"",SMALL($E9:$AB9,COUNTIF($E9:$AB9,-1)+COLUMN(AE9)-29))</f>
        <v>30</v>
      </c>
      <c r="AF9" s="79">
        <f>IF(ISERROR(SMALL($E9:$AB9,COUNTIF($E9:$AB9,-1)+COLUMN(AF9)-29)),"",SMALL($E9:$AB9,COUNTIF($E9:$AB9,-1)+COLUMN(AF9)-29))</f>
        <v>30</v>
      </c>
      <c r="AG9" s="78">
        <f>+AC9-AD9-AE9-AF9</f>
        <v>709</v>
      </c>
    </row>
    <row r="10" spans="1:33">
      <c r="A10" s="2">
        <v>2</v>
      </c>
      <c r="B10" s="2">
        <v>12</v>
      </c>
      <c r="C10" s="10" t="s">
        <v>51</v>
      </c>
      <c r="D10" s="60"/>
      <c r="E10" s="9">
        <v>0</v>
      </c>
      <c r="F10">
        <v>0</v>
      </c>
      <c r="G10">
        <v>0</v>
      </c>
      <c r="H10" s="10">
        <v>0</v>
      </c>
      <c r="I10">
        <v>30</v>
      </c>
      <c r="J10">
        <v>30</v>
      </c>
      <c r="K10">
        <v>32</v>
      </c>
      <c r="L10" s="10">
        <v>32</v>
      </c>
      <c r="M10" s="9">
        <v>30</v>
      </c>
      <c r="N10">
        <v>29</v>
      </c>
      <c r="O10">
        <v>29</v>
      </c>
      <c r="P10" s="10">
        <v>28</v>
      </c>
      <c r="Q10" s="35">
        <v>33</v>
      </c>
      <c r="R10">
        <v>35</v>
      </c>
      <c r="S10">
        <v>35</v>
      </c>
      <c r="T10" s="37">
        <v>29</v>
      </c>
      <c r="U10" s="9">
        <v>32</v>
      </c>
      <c r="V10">
        <v>32</v>
      </c>
      <c r="W10">
        <v>35</v>
      </c>
      <c r="X10" s="10">
        <v>35</v>
      </c>
      <c r="Y10" s="35">
        <f>32+1</f>
        <v>33</v>
      </c>
      <c r="Z10" s="36">
        <f>30+1</f>
        <v>31</v>
      </c>
      <c r="AA10" s="36">
        <f>35+1</f>
        <v>36</v>
      </c>
      <c r="AB10" s="10">
        <v>35</v>
      </c>
      <c r="AC10" s="9">
        <f>SUM(E10:AB10)</f>
        <v>641</v>
      </c>
      <c r="AD10" s="43">
        <f>IF(ISERROR(SMALL($E10:$AB10,COUNTIF($E10:$AB10,-1)+COLUMN(AD10)-29)),"",SMALL($E10:$AB10,COUNTIF($E10:$AB10,-1)+COLUMN(AD10)-29))</f>
        <v>0</v>
      </c>
      <c r="AE10" s="44">
        <f>IF(ISERROR(SMALL($E10:$AB10,COUNTIF($E10:$AB10,-1)+COLUMN(AE10)-29)),"",SMALL($E10:$AB10,COUNTIF($E10:$AB10,-1)+COLUMN(AE10)-29))</f>
        <v>0</v>
      </c>
      <c r="AF10" s="79">
        <f>IF(ISERROR(SMALL($E10:$AB10,COUNTIF($E10:$AB10,-1)+COLUMN(AF10)-29)),"",SMALL($E10:$AB10,COUNTIF($E10:$AB10,-1)+COLUMN(AF10)-29))</f>
        <v>0</v>
      </c>
      <c r="AG10" s="78">
        <f>+AC10-AD10-AE10-AF10</f>
        <v>641</v>
      </c>
    </row>
    <row r="11" spans="1:33">
      <c r="A11" s="2">
        <v>3</v>
      </c>
      <c r="B11" s="2">
        <v>8</v>
      </c>
      <c r="C11" s="10" t="s">
        <v>52</v>
      </c>
      <c r="D11" s="60" t="s">
        <v>22</v>
      </c>
      <c r="E11" s="9">
        <v>28</v>
      </c>
      <c r="F11">
        <v>26</v>
      </c>
      <c r="G11">
        <v>26</v>
      </c>
      <c r="H11" s="10">
        <v>26</v>
      </c>
      <c r="I11">
        <v>28</v>
      </c>
      <c r="J11">
        <v>28</v>
      </c>
      <c r="K11">
        <v>29</v>
      </c>
      <c r="L11">
        <v>27</v>
      </c>
      <c r="M11" s="9">
        <v>27</v>
      </c>
      <c r="N11">
        <v>23</v>
      </c>
      <c r="O11">
        <v>28</v>
      </c>
      <c r="P11" s="37">
        <f>32+1</f>
        <v>33</v>
      </c>
      <c r="Q11" s="34">
        <v>25</v>
      </c>
      <c r="R11" s="36">
        <v>30</v>
      </c>
      <c r="S11" s="36">
        <v>31</v>
      </c>
      <c r="T11" s="37">
        <v>31</v>
      </c>
      <c r="U11" s="9">
        <v>28</v>
      </c>
      <c r="V11">
        <v>30</v>
      </c>
      <c r="W11">
        <v>26</v>
      </c>
      <c r="X11" s="10">
        <v>30</v>
      </c>
      <c r="Y11" s="34">
        <f>1+35</f>
        <v>36</v>
      </c>
      <c r="Z11">
        <v>35</v>
      </c>
      <c r="AA11">
        <v>32</v>
      </c>
      <c r="AB11" s="37">
        <f>32+1</f>
        <v>33</v>
      </c>
      <c r="AC11" s="9">
        <f>SUM(E11:AB11)</f>
        <v>696</v>
      </c>
      <c r="AD11" s="43">
        <f>IF(ISERROR(SMALL($E11:$AB11,COUNTIF($E11:$AB11,-1)+COLUMN(AD11)-29)),"",SMALL($E11:$AB11,COUNTIF($E11:$AB11,-1)+COLUMN(AD11)-29))</f>
        <v>23</v>
      </c>
      <c r="AE11" s="44">
        <f>IF(ISERROR(SMALL($E11:$AB11,COUNTIF($E11:$AB11,-1)+COLUMN(AE11)-29)),"",SMALL($E11:$AB11,COUNTIF($E11:$AB11,-1)+COLUMN(AE11)-29))</f>
        <v>25</v>
      </c>
      <c r="AF11" s="79">
        <f>IF(ISERROR(SMALL($E11:$AB11,COUNTIF($E11:$AB11,-1)+COLUMN(AF11)-29)),"",SMALL($E11:$AB11,COUNTIF($E11:$AB11,-1)+COLUMN(AF11)-29))</f>
        <v>26</v>
      </c>
      <c r="AG11" s="78">
        <f>+AC11-AD11-AE11-AF11</f>
        <v>622</v>
      </c>
    </row>
    <row r="12" spans="1:33">
      <c r="A12" s="2">
        <v>4</v>
      </c>
      <c r="B12" s="2">
        <v>51</v>
      </c>
      <c r="C12" s="10" t="s">
        <v>53</v>
      </c>
      <c r="D12" s="60"/>
      <c r="E12" s="9">
        <v>29</v>
      </c>
      <c r="F12">
        <v>29</v>
      </c>
      <c r="G12">
        <v>29</v>
      </c>
      <c r="H12" s="10">
        <v>22</v>
      </c>
      <c r="I12">
        <v>29</v>
      </c>
      <c r="J12">
        <v>29</v>
      </c>
      <c r="K12">
        <v>30</v>
      </c>
      <c r="L12" s="10">
        <v>29</v>
      </c>
      <c r="M12" s="9">
        <v>28</v>
      </c>
      <c r="N12">
        <v>27</v>
      </c>
      <c r="O12">
        <v>26</v>
      </c>
      <c r="P12" s="10">
        <v>26</v>
      </c>
      <c r="Q12" s="9">
        <v>29</v>
      </c>
      <c r="R12">
        <v>26</v>
      </c>
      <c r="S12">
        <v>27</v>
      </c>
      <c r="T12" s="10">
        <v>26</v>
      </c>
      <c r="U12" s="9">
        <v>30</v>
      </c>
      <c r="V12">
        <v>29</v>
      </c>
      <c r="W12">
        <v>30</v>
      </c>
      <c r="X12" s="10">
        <v>26</v>
      </c>
      <c r="Y12" s="9">
        <v>29</v>
      </c>
      <c r="Z12">
        <v>28</v>
      </c>
      <c r="AA12">
        <v>26</v>
      </c>
      <c r="AB12" s="10">
        <v>25</v>
      </c>
      <c r="AC12" s="9">
        <f>SUM(E12:AB12)</f>
        <v>664</v>
      </c>
      <c r="AD12" s="43">
        <f>IF(ISERROR(SMALL($E12:$AB12,COUNTIF($E12:$AB12,-1)+COLUMN(AD12)-29)),"",SMALL($E12:$AB12,COUNTIF($E12:$AB12,-1)+COLUMN(AD12)-29))</f>
        <v>22</v>
      </c>
      <c r="AE12" s="44">
        <f>IF(ISERROR(SMALL($E12:$AB12,COUNTIF($E12:$AB12,-1)+COLUMN(AE12)-29)),"",SMALL($E12:$AB12,COUNTIF($E12:$AB12,-1)+COLUMN(AE12)-29))</f>
        <v>25</v>
      </c>
      <c r="AF12" s="79">
        <f>IF(ISERROR(SMALL($E12:$AB12,COUNTIF($E12:$AB12,-1)+COLUMN(AF12)-29)),"",SMALL($E12:$AB12,COUNTIF($E12:$AB12,-1)+COLUMN(AF12)-29))</f>
        <v>26</v>
      </c>
      <c r="AG12" s="78">
        <f>+AC12-AD12-AE12-AF12</f>
        <v>591</v>
      </c>
    </row>
    <row r="13" spans="1:33">
      <c r="A13" s="2">
        <v>5</v>
      </c>
      <c r="B13" s="2">
        <v>71</v>
      </c>
      <c r="C13" s="10" t="s">
        <v>54</v>
      </c>
      <c r="D13" s="60" t="s">
        <v>22</v>
      </c>
      <c r="E13" s="9">
        <v>25</v>
      </c>
      <c r="F13">
        <v>24</v>
      </c>
      <c r="G13">
        <v>24</v>
      </c>
      <c r="H13" s="10">
        <v>25</v>
      </c>
      <c r="I13">
        <v>27</v>
      </c>
      <c r="J13">
        <v>27</v>
      </c>
      <c r="K13">
        <v>28</v>
      </c>
      <c r="L13" s="10">
        <v>28</v>
      </c>
      <c r="M13" s="9">
        <v>22</v>
      </c>
      <c r="N13">
        <v>21</v>
      </c>
      <c r="O13">
        <v>20</v>
      </c>
      <c r="P13" s="10">
        <v>21</v>
      </c>
      <c r="Q13" s="9">
        <v>26</v>
      </c>
      <c r="R13">
        <v>24</v>
      </c>
      <c r="S13">
        <v>25</v>
      </c>
      <c r="T13" s="10">
        <v>22</v>
      </c>
      <c r="U13" s="9">
        <v>27</v>
      </c>
      <c r="V13">
        <v>27</v>
      </c>
      <c r="W13">
        <v>28</v>
      </c>
      <c r="X13" s="45">
        <v>29</v>
      </c>
      <c r="Y13" s="9">
        <v>26</v>
      </c>
      <c r="Z13">
        <v>25</v>
      </c>
      <c r="AA13">
        <v>28</v>
      </c>
      <c r="AB13" s="10">
        <v>28</v>
      </c>
      <c r="AC13" s="9">
        <f>SUM(E13:AB13)</f>
        <v>607</v>
      </c>
      <c r="AD13" s="43">
        <f>IF(ISERROR(SMALL($E13:$AB13,COUNTIF($E13:$AB13,-1)+COLUMN(AD13)-29)),"",SMALL($E13:$AB13,COUNTIF($E13:$AB13,-1)+COLUMN(AD13)-29))</f>
        <v>20</v>
      </c>
      <c r="AE13" s="44">
        <f>IF(ISERROR(SMALL($E13:$AB13,COUNTIF($E13:$AB13,-1)+COLUMN(AE13)-29)),"",SMALL($E13:$AB13,COUNTIF($E13:$AB13,-1)+COLUMN(AE13)-29))</f>
        <v>21</v>
      </c>
      <c r="AF13" s="79">
        <f>IF(ISERROR(SMALL($E13:$AB13,COUNTIF($E13:$AB13,-1)+COLUMN(AF13)-29)),"",SMALL($E13:$AB13,COUNTIF($E13:$AB13,-1)+COLUMN(AF13)-29))</f>
        <v>21</v>
      </c>
      <c r="AG13" s="78">
        <f>+AC13-AD13-AE13-AF13</f>
        <v>545</v>
      </c>
    </row>
    <row r="14" spans="1:33">
      <c r="A14" s="2">
        <v>6</v>
      </c>
      <c r="B14" s="2">
        <v>19</v>
      </c>
      <c r="C14" s="10" t="s">
        <v>55</v>
      </c>
      <c r="D14" s="60" t="s">
        <v>22</v>
      </c>
      <c r="E14" s="9">
        <v>24</v>
      </c>
      <c r="F14">
        <v>25</v>
      </c>
      <c r="G14">
        <v>25</v>
      </c>
      <c r="H14" s="10">
        <v>27</v>
      </c>
      <c r="I14">
        <v>0</v>
      </c>
      <c r="J14">
        <v>0</v>
      </c>
      <c r="K14">
        <v>0</v>
      </c>
      <c r="L14" s="10">
        <v>0</v>
      </c>
      <c r="M14" s="9">
        <v>24</v>
      </c>
      <c r="N14">
        <v>26</v>
      </c>
      <c r="O14">
        <v>23</v>
      </c>
      <c r="P14" s="10">
        <v>24</v>
      </c>
      <c r="Q14" s="9">
        <v>27</v>
      </c>
      <c r="R14">
        <v>27</v>
      </c>
      <c r="S14">
        <v>26</v>
      </c>
      <c r="T14" s="10">
        <v>23</v>
      </c>
      <c r="U14" s="9">
        <v>24</v>
      </c>
      <c r="V14">
        <v>24</v>
      </c>
      <c r="W14">
        <v>25</v>
      </c>
      <c r="X14" s="10">
        <v>27</v>
      </c>
      <c r="Y14" s="9">
        <v>27</v>
      </c>
      <c r="Z14">
        <v>29</v>
      </c>
      <c r="AA14">
        <v>29</v>
      </c>
      <c r="AB14" s="10">
        <v>29</v>
      </c>
      <c r="AC14" s="9">
        <f>SUM(E14:AB14)</f>
        <v>515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515</v>
      </c>
    </row>
    <row r="15" spans="1:33">
      <c r="A15" s="2">
        <v>7</v>
      </c>
      <c r="B15" s="2">
        <v>9</v>
      </c>
      <c r="C15" s="10" t="s">
        <v>56</v>
      </c>
      <c r="D15" s="60" t="s">
        <v>22</v>
      </c>
      <c r="E15" s="9">
        <v>23</v>
      </c>
      <c r="F15">
        <v>23</v>
      </c>
      <c r="G15">
        <v>23</v>
      </c>
      <c r="H15" s="10">
        <v>24</v>
      </c>
      <c r="I15">
        <v>26</v>
      </c>
      <c r="J15">
        <v>26</v>
      </c>
      <c r="K15">
        <v>27</v>
      </c>
      <c r="L15" s="10">
        <v>26</v>
      </c>
      <c r="M15" s="9">
        <v>19</v>
      </c>
      <c r="N15">
        <v>20</v>
      </c>
      <c r="O15">
        <v>19</v>
      </c>
      <c r="P15" s="10">
        <v>20</v>
      </c>
      <c r="Q15" s="9">
        <v>22</v>
      </c>
      <c r="R15">
        <v>23</v>
      </c>
      <c r="S15">
        <v>24</v>
      </c>
      <c r="T15" s="10">
        <v>27</v>
      </c>
      <c r="U15" s="9">
        <v>25</v>
      </c>
      <c r="V15">
        <v>25</v>
      </c>
      <c r="W15">
        <v>24</v>
      </c>
      <c r="X15" s="10">
        <v>24</v>
      </c>
      <c r="Y15" s="9">
        <v>25</v>
      </c>
      <c r="Z15">
        <v>26</v>
      </c>
      <c r="AA15">
        <v>25</v>
      </c>
      <c r="AB15" s="10">
        <v>26</v>
      </c>
      <c r="AC15" s="9">
        <f>SUM(E15:AB15)</f>
        <v>572</v>
      </c>
      <c r="AD15" s="43">
        <f>IF(ISERROR(SMALL($E15:$AB15,COUNTIF($E15:$AB15,-1)+COLUMN(AD15)-29)),"",SMALL($E15:$AB15,COUNTIF($E15:$AB15,-1)+COLUMN(AD15)-29))</f>
        <v>19</v>
      </c>
      <c r="AE15" s="44">
        <f>IF(ISERROR(SMALL($E15:$AB15,COUNTIF($E15:$AB15,-1)+COLUMN(AE15)-29)),"",SMALL($E15:$AB15,COUNTIF($E15:$AB15,-1)+COLUMN(AE15)-29))</f>
        <v>19</v>
      </c>
      <c r="AF15" s="79">
        <f>IF(ISERROR(SMALL($E15:$AB15,COUNTIF($E15:$AB15,-1)+COLUMN(AF15)-29)),"",SMALL($E15:$AB15,COUNTIF($E15:$AB15,-1)+COLUMN(AF15)-29))</f>
        <v>20</v>
      </c>
      <c r="AG15" s="78">
        <f>+AC15-AD15-AE15-AF15</f>
        <v>514</v>
      </c>
    </row>
    <row r="16" spans="1:33">
      <c r="A16" s="2">
        <v>8</v>
      </c>
      <c r="B16" s="2">
        <v>81</v>
      </c>
      <c r="C16" s="10" t="s">
        <v>57</v>
      </c>
      <c r="D16" s="60" t="s">
        <v>22</v>
      </c>
      <c r="E16" s="9">
        <v>0</v>
      </c>
      <c r="F16">
        <v>0</v>
      </c>
      <c r="G16">
        <v>0</v>
      </c>
      <c r="H16" s="10">
        <v>0</v>
      </c>
      <c r="I16">
        <v>0</v>
      </c>
      <c r="J16">
        <v>0</v>
      </c>
      <c r="K16">
        <v>0</v>
      </c>
      <c r="L16" s="10">
        <v>0</v>
      </c>
      <c r="M16" s="9">
        <v>26</v>
      </c>
      <c r="N16">
        <v>25</v>
      </c>
      <c r="O16">
        <v>25</v>
      </c>
      <c r="P16" s="10">
        <v>23</v>
      </c>
      <c r="Q16" s="9">
        <v>30</v>
      </c>
      <c r="R16">
        <v>30</v>
      </c>
      <c r="S16">
        <v>28</v>
      </c>
      <c r="T16" s="10">
        <v>29</v>
      </c>
      <c r="U16" s="9">
        <v>29</v>
      </c>
      <c r="V16">
        <v>28</v>
      </c>
      <c r="W16">
        <v>27</v>
      </c>
      <c r="X16" s="10">
        <v>25</v>
      </c>
      <c r="Y16" s="9">
        <v>28</v>
      </c>
      <c r="Z16">
        <v>27</v>
      </c>
      <c r="AA16">
        <v>27</v>
      </c>
      <c r="AB16" s="10">
        <v>27</v>
      </c>
      <c r="AC16" s="9">
        <f>SUM(E16:AB16)</f>
        <v>434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434</v>
      </c>
    </row>
    <row r="17" spans="1:33">
      <c r="A17" s="2">
        <v>9</v>
      </c>
      <c r="B17" s="2">
        <v>6</v>
      </c>
      <c r="C17" s="10" t="s">
        <v>58</v>
      </c>
      <c r="D17" s="60" t="s">
        <v>22</v>
      </c>
      <c r="E17" s="9">
        <v>22</v>
      </c>
      <c r="F17">
        <v>22</v>
      </c>
      <c r="G17">
        <v>22</v>
      </c>
      <c r="H17" s="10">
        <v>23</v>
      </c>
      <c r="I17">
        <v>25</v>
      </c>
      <c r="J17">
        <v>25</v>
      </c>
      <c r="K17">
        <v>26</v>
      </c>
      <c r="L17" s="10">
        <v>25</v>
      </c>
      <c r="M17" s="9">
        <v>21</v>
      </c>
      <c r="N17">
        <v>19</v>
      </c>
      <c r="O17">
        <v>21</v>
      </c>
      <c r="P17" s="10">
        <v>22</v>
      </c>
      <c r="Q17" s="9">
        <v>0</v>
      </c>
      <c r="R17">
        <v>0</v>
      </c>
      <c r="S17">
        <v>0</v>
      </c>
      <c r="T17" s="10">
        <v>0</v>
      </c>
      <c r="U17" s="9">
        <v>0</v>
      </c>
      <c r="V17">
        <v>0</v>
      </c>
      <c r="W17">
        <v>0</v>
      </c>
      <c r="X17" s="10">
        <v>0</v>
      </c>
      <c r="Y17" s="9">
        <v>0</v>
      </c>
      <c r="Z17">
        <v>0</v>
      </c>
      <c r="AA17">
        <v>0</v>
      </c>
      <c r="AB17" s="10">
        <v>0</v>
      </c>
      <c r="AC17" s="9">
        <f>SUM(E17:AB17)</f>
        <v>273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273</v>
      </c>
    </row>
    <row r="18" spans="1:33">
      <c r="A18" s="2">
        <v>10</v>
      </c>
      <c r="B18" s="2">
        <v>95</v>
      </c>
      <c r="C18" s="10" t="s">
        <v>59</v>
      </c>
      <c r="D18" s="60"/>
      <c r="E18" s="14">
        <v>34</v>
      </c>
      <c r="F18">
        <v>35</v>
      </c>
      <c r="G18">
        <v>32</v>
      </c>
      <c r="H18" s="10">
        <v>35</v>
      </c>
      <c r="I18" s="36">
        <v>33</v>
      </c>
      <c r="J18" s="36">
        <v>36</v>
      </c>
      <c r="K18" s="50" t="s">
        <v>19</v>
      </c>
      <c r="L18" s="10">
        <v>30</v>
      </c>
      <c r="M18" s="9">
        <v>0</v>
      </c>
      <c r="N18">
        <v>0</v>
      </c>
      <c r="O18">
        <v>0</v>
      </c>
      <c r="P18" s="10">
        <v>0</v>
      </c>
      <c r="Q18" s="9">
        <v>0</v>
      </c>
      <c r="R18">
        <v>0</v>
      </c>
      <c r="S18">
        <v>0</v>
      </c>
      <c r="T18" s="10">
        <v>0</v>
      </c>
      <c r="U18" s="9">
        <v>0</v>
      </c>
      <c r="V18">
        <v>0</v>
      </c>
      <c r="W18">
        <v>0</v>
      </c>
      <c r="X18" s="10">
        <v>0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235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235</v>
      </c>
    </row>
    <row r="19" spans="1:33">
      <c r="A19" s="2">
        <v>11</v>
      </c>
      <c r="B19" s="2">
        <v>23</v>
      </c>
      <c r="C19" s="10" t="s">
        <v>60</v>
      </c>
      <c r="D19" s="60" t="s">
        <v>22</v>
      </c>
      <c r="E19" s="9">
        <v>0</v>
      </c>
      <c r="F19">
        <v>0</v>
      </c>
      <c r="G19">
        <v>0</v>
      </c>
      <c r="H19" s="10">
        <v>0</v>
      </c>
      <c r="I19">
        <v>0</v>
      </c>
      <c r="J19">
        <v>0</v>
      </c>
      <c r="K19">
        <v>0</v>
      </c>
      <c r="L19" s="10">
        <v>0</v>
      </c>
      <c r="M19" s="9">
        <v>25</v>
      </c>
      <c r="N19">
        <v>28</v>
      </c>
      <c r="O19">
        <v>27</v>
      </c>
      <c r="P19" s="10">
        <v>27</v>
      </c>
      <c r="Q19" s="9">
        <v>28</v>
      </c>
      <c r="R19">
        <v>28</v>
      </c>
      <c r="S19">
        <v>29</v>
      </c>
      <c r="T19" s="10">
        <v>32</v>
      </c>
      <c r="U19" s="9">
        <v>0</v>
      </c>
      <c r="V19">
        <v>0</v>
      </c>
      <c r="W19">
        <v>0</v>
      </c>
      <c r="X19" s="10">
        <v>0</v>
      </c>
      <c r="Y19" s="9">
        <v>0</v>
      </c>
      <c r="Z19">
        <v>0</v>
      </c>
      <c r="AA19">
        <v>0</v>
      </c>
      <c r="AB19" s="10">
        <v>0</v>
      </c>
      <c r="AC19" s="9">
        <f>SUM(E19:AB19)</f>
        <v>224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224</v>
      </c>
    </row>
    <row r="20" spans="1:33">
      <c r="A20" s="2">
        <v>12</v>
      </c>
      <c r="B20" s="2">
        <v>50</v>
      </c>
      <c r="C20" s="10" t="s">
        <v>61</v>
      </c>
      <c r="D20" s="60" t="s">
        <v>22</v>
      </c>
      <c r="E20" s="9">
        <v>30</v>
      </c>
      <c r="F20">
        <v>30</v>
      </c>
      <c r="G20">
        <v>30</v>
      </c>
      <c r="H20" s="10">
        <v>30</v>
      </c>
      <c r="I20">
        <v>0</v>
      </c>
      <c r="J20">
        <v>0</v>
      </c>
      <c r="K20">
        <v>0</v>
      </c>
      <c r="L20" s="10">
        <v>0</v>
      </c>
      <c r="M20" s="9">
        <v>23</v>
      </c>
      <c r="N20">
        <v>24</v>
      </c>
      <c r="O20">
        <v>24</v>
      </c>
      <c r="P20" s="10">
        <v>25</v>
      </c>
      <c r="Q20" s="9">
        <v>0</v>
      </c>
      <c r="R20">
        <v>0</v>
      </c>
      <c r="S20">
        <v>0</v>
      </c>
      <c r="T20" s="10">
        <v>0</v>
      </c>
      <c r="U20" s="9">
        <v>0</v>
      </c>
      <c r="V20">
        <v>0</v>
      </c>
      <c r="W20">
        <v>0</v>
      </c>
      <c r="X20" s="10">
        <v>0</v>
      </c>
      <c r="Y20" s="9">
        <v>0</v>
      </c>
      <c r="Z20">
        <v>0</v>
      </c>
      <c r="AA20">
        <v>0</v>
      </c>
      <c r="AB20" s="10">
        <v>0</v>
      </c>
      <c r="AC20" s="9">
        <f>SUM(E20:AB20)</f>
        <v>216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216</v>
      </c>
    </row>
    <row r="21" spans="1:33">
      <c r="A21" s="2">
        <v>18</v>
      </c>
      <c r="B21" s="2">
        <v>17</v>
      </c>
      <c r="C21" s="10" t="s">
        <v>62</v>
      </c>
      <c r="D21" s="60" t="s">
        <v>22</v>
      </c>
      <c r="E21" s="9">
        <v>0</v>
      </c>
      <c r="F21">
        <v>0</v>
      </c>
      <c r="G21">
        <v>0</v>
      </c>
      <c r="H21" s="10">
        <v>0</v>
      </c>
      <c r="I21">
        <v>0</v>
      </c>
      <c r="J21">
        <v>0</v>
      </c>
      <c r="K21">
        <v>0</v>
      </c>
      <c r="L21" s="10">
        <v>0</v>
      </c>
      <c r="M21" s="9">
        <v>0</v>
      </c>
      <c r="N21">
        <v>0</v>
      </c>
      <c r="O21">
        <v>0</v>
      </c>
      <c r="P21" s="10">
        <v>0</v>
      </c>
      <c r="Q21" s="9">
        <v>23</v>
      </c>
      <c r="R21">
        <v>22</v>
      </c>
      <c r="S21">
        <v>22</v>
      </c>
      <c r="T21" s="10">
        <v>24</v>
      </c>
      <c r="U21" s="9">
        <v>26</v>
      </c>
      <c r="V21">
        <v>26</v>
      </c>
      <c r="W21">
        <v>29</v>
      </c>
      <c r="X21" s="10">
        <v>28</v>
      </c>
      <c r="Y21" s="9">
        <v>0</v>
      </c>
      <c r="Z21">
        <v>0</v>
      </c>
      <c r="AA21">
        <v>0</v>
      </c>
      <c r="AB21" s="10">
        <v>0</v>
      </c>
      <c r="AC21" s="9">
        <f>SUM(E21:AB21)</f>
        <v>200</v>
      </c>
      <c r="AD21" s="43">
        <f>IF(ISERROR(SMALL($E21:$AB21,COUNTIF($E21:$AB21,-1)+COLUMN(AD21)-29)),"",SMALL($E21:$AB21,COUNTIF($E21:$AB21,-1)+COLUMN(AD21)-29))</f>
        <v>0</v>
      </c>
      <c r="AE21" s="44">
        <f>IF(ISERROR(SMALL($E21:$AB21,COUNTIF($E21:$AB21,-1)+COLUMN(AE21)-29)),"",SMALL($E21:$AB21,COUNTIF($E21:$AB21,-1)+COLUMN(AE21)-29))</f>
        <v>0</v>
      </c>
      <c r="AF21" s="79">
        <f>IF(ISERROR(SMALL($E21:$AB21,COUNTIF($E21:$AB21,-1)+COLUMN(AF21)-29)),"",SMALL($E21:$AB21,COUNTIF($E21:$AB21,-1)+COLUMN(AF21)-29))</f>
        <v>0</v>
      </c>
      <c r="AG21" s="78">
        <f>+AC21-AD21-AE21-AF21</f>
        <v>200</v>
      </c>
    </row>
    <row r="22" spans="1:33">
      <c r="A22" s="2">
        <v>19</v>
      </c>
      <c r="B22" s="2">
        <v>52</v>
      </c>
      <c r="C22" s="10" t="s">
        <v>63</v>
      </c>
      <c r="D22" s="60" t="s">
        <v>22</v>
      </c>
      <c r="E22" s="9">
        <v>27</v>
      </c>
      <c r="F22">
        <v>27</v>
      </c>
      <c r="G22">
        <v>27</v>
      </c>
      <c r="H22" s="10">
        <v>28</v>
      </c>
      <c r="I22">
        <v>0</v>
      </c>
      <c r="J22">
        <v>0</v>
      </c>
      <c r="K22">
        <v>0</v>
      </c>
      <c r="L22" s="10">
        <v>0</v>
      </c>
      <c r="M22" s="9">
        <v>20</v>
      </c>
      <c r="N22">
        <v>22</v>
      </c>
      <c r="O22">
        <v>22</v>
      </c>
      <c r="P22" s="10">
        <v>19</v>
      </c>
      <c r="Q22" s="9">
        <v>0</v>
      </c>
      <c r="R22">
        <v>0</v>
      </c>
      <c r="S22">
        <v>0</v>
      </c>
      <c r="T22" s="10">
        <v>0</v>
      </c>
      <c r="U22" s="9">
        <v>0</v>
      </c>
      <c r="V22">
        <v>0</v>
      </c>
      <c r="W22">
        <v>0</v>
      </c>
      <c r="X22" s="10">
        <v>0</v>
      </c>
      <c r="Y22" s="9">
        <v>0</v>
      </c>
      <c r="Z22">
        <v>0</v>
      </c>
      <c r="AA22">
        <v>0</v>
      </c>
      <c r="AB22" s="10">
        <v>0</v>
      </c>
      <c r="AC22" s="9">
        <f>SUM(E22:AB22)</f>
        <v>192</v>
      </c>
      <c r="AD22" s="43">
        <f>IF(ISERROR(SMALL($E22:$AB22,COUNTIF($E22:$AB22,-1)+COLUMN(AD22)-29)),"",SMALL($E22:$AB22,COUNTIF($E22:$AB22,-1)+COLUMN(AD22)-29))</f>
        <v>0</v>
      </c>
      <c r="AE22" s="44">
        <f>IF(ISERROR(SMALL($E22:$AB22,COUNTIF($E22:$AB22,-1)+COLUMN(AE22)-29)),"",SMALL($E22:$AB22,COUNTIF($E22:$AB22,-1)+COLUMN(AE22)-29))</f>
        <v>0</v>
      </c>
      <c r="AF22" s="79">
        <f>IF(ISERROR(SMALL($E22:$AB22,COUNTIF($E22:$AB22,-1)+COLUMN(AF22)-29)),"",SMALL($E22:$AB22,COUNTIF($E22:$AB22,-1)+COLUMN(AF22)-29))</f>
        <v>0</v>
      </c>
      <c r="AG22" s="78">
        <f>+AC22-AD22-AE22-AF22</f>
        <v>192</v>
      </c>
    </row>
    <row r="23" spans="1:33">
      <c r="A23" s="2">
        <v>20</v>
      </c>
      <c r="B23" s="2">
        <v>43</v>
      </c>
      <c r="C23" s="10" t="s">
        <v>64</v>
      </c>
      <c r="D23" s="60" t="s">
        <v>22</v>
      </c>
      <c r="E23" s="9">
        <v>0</v>
      </c>
      <c r="F23">
        <v>0</v>
      </c>
      <c r="G23">
        <v>0</v>
      </c>
      <c r="H23" s="10">
        <v>0</v>
      </c>
      <c r="I23">
        <v>0</v>
      </c>
      <c r="J23">
        <v>0</v>
      </c>
      <c r="K23">
        <v>0</v>
      </c>
      <c r="L23" s="10">
        <v>0</v>
      </c>
      <c r="M23" s="9">
        <v>29</v>
      </c>
      <c r="N23">
        <v>35</v>
      </c>
      <c r="O23">
        <v>35</v>
      </c>
      <c r="P23" s="10">
        <v>35</v>
      </c>
      <c r="Q23" s="9">
        <v>0</v>
      </c>
      <c r="R23">
        <v>0</v>
      </c>
      <c r="S23">
        <v>0</v>
      </c>
      <c r="T23" s="10">
        <v>0</v>
      </c>
      <c r="U23" s="9">
        <v>0</v>
      </c>
      <c r="V23">
        <v>0</v>
      </c>
      <c r="W23">
        <v>0</v>
      </c>
      <c r="X23" s="10">
        <v>0</v>
      </c>
      <c r="Y23" s="9">
        <v>0</v>
      </c>
      <c r="Z23">
        <v>0</v>
      </c>
      <c r="AA23">
        <v>0</v>
      </c>
      <c r="AB23" s="10">
        <v>0</v>
      </c>
      <c r="AC23" s="9">
        <f>SUM(E23:AB23)</f>
        <v>134</v>
      </c>
      <c r="AD23" s="43">
        <f>IF(ISERROR(SMALL($E23:$AB23,COUNTIF($E23:$AB23,-1)+COLUMN(AD23)-29)),"",SMALL($E23:$AB23,COUNTIF($E23:$AB23,-1)+COLUMN(AD23)-29))</f>
        <v>0</v>
      </c>
      <c r="AE23" s="44">
        <f>IF(ISERROR(SMALL($E23:$AB23,COUNTIF($E23:$AB23,-1)+COLUMN(AE23)-29)),"",SMALL($E23:$AB23,COUNTIF($E23:$AB23,-1)+COLUMN(AE23)-29))</f>
        <v>0</v>
      </c>
      <c r="AF23" s="79">
        <f>IF(ISERROR(SMALL($E23:$AB23,COUNTIF($E23:$AB23,-1)+COLUMN(AF23)-29)),"",SMALL($E23:$AB23,COUNTIF($E23:$AB23,-1)+COLUMN(AF23)-29))</f>
        <v>0</v>
      </c>
      <c r="AG23" s="78">
        <f>+AC23-AD23-AE23-AF23</f>
        <v>134</v>
      </c>
    </row>
    <row r="24" spans="1:33">
      <c r="A24" s="2">
        <v>21</v>
      </c>
      <c r="B24" s="2">
        <v>34</v>
      </c>
      <c r="C24" s="10" t="s">
        <v>65</v>
      </c>
      <c r="D24" s="60"/>
      <c r="E24" s="9">
        <v>0</v>
      </c>
      <c r="F24">
        <v>0</v>
      </c>
      <c r="G24">
        <v>0</v>
      </c>
      <c r="H24" s="10">
        <v>0</v>
      </c>
      <c r="I24">
        <v>0</v>
      </c>
      <c r="J24">
        <v>0</v>
      </c>
      <c r="K24">
        <v>0</v>
      </c>
      <c r="L24" s="10">
        <v>0</v>
      </c>
      <c r="M24" s="35">
        <f>35+1</f>
        <v>36</v>
      </c>
      <c r="N24" s="36">
        <f>30+1</f>
        <v>31</v>
      </c>
      <c r="O24" s="36">
        <f>30+1</f>
        <v>31</v>
      </c>
      <c r="P24" s="10">
        <v>29</v>
      </c>
      <c r="Q24" s="9">
        <v>0</v>
      </c>
      <c r="R24">
        <v>0</v>
      </c>
      <c r="S24">
        <v>0</v>
      </c>
      <c r="T24" s="10">
        <v>0</v>
      </c>
      <c r="U24" s="9">
        <v>0</v>
      </c>
      <c r="V24">
        <v>0</v>
      </c>
      <c r="W24">
        <v>0</v>
      </c>
      <c r="X24" s="10">
        <v>0</v>
      </c>
      <c r="Y24" s="9">
        <v>0</v>
      </c>
      <c r="Z24">
        <v>0</v>
      </c>
      <c r="AA24">
        <v>0</v>
      </c>
      <c r="AB24" s="10">
        <v>0</v>
      </c>
      <c r="AC24" s="9">
        <f>SUM(E24:AB24)</f>
        <v>127</v>
      </c>
      <c r="AD24" s="43">
        <f>IF(ISERROR(SMALL($E24:$AB24,COUNTIF($E24:$AB24,-1)+COLUMN(AD24)-29)),"",SMALL($E24:$AB24,COUNTIF($E24:$AB24,-1)+COLUMN(AD24)-29))</f>
        <v>0</v>
      </c>
      <c r="AE24" s="44">
        <f>IF(ISERROR(SMALL($E24:$AB24,COUNTIF($E24:$AB24,-1)+COLUMN(AE24)-29)),"",SMALL($E24:$AB24,COUNTIF($E24:$AB24,-1)+COLUMN(AE24)-29))</f>
        <v>0</v>
      </c>
      <c r="AF24" s="79">
        <f>IF(ISERROR(SMALL($E24:$AB24,COUNTIF($E24:$AB24,-1)+COLUMN(AF24)-29)),"",SMALL($E24:$AB24,COUNTIF($E24:$AB24,-1)+COLUMN(AF24)-29))</f>
        <v>0</v>
      </c>
      <c r="AG24" s="78">
        <f>+AC24-AD24-AE24-AF24</f>
        <v>127</v>
      </c>
    </row>
    <row r="25" spans="1:33">
      <c r="A25" s="2">
        <v>22</v>
      </c>
      <c r="B25" s="2">
        <v>24</v>
      </c>
      <c r="C25" s="10" t="s">
        <v>35</v>
      </c>
      <c r="D25" s="60" t="s">
        <v>22</v>
      </c>
      <c r="E25" s="9">
        <v>26</v>
      </c>
      <c r="F25">
        <v>28</v>
      </c>
      <c r="G25">
        <v>28</v>
      </c>
      <c r="H25" s="10">
        <v>29</v>
      </c>
      <c r="I25">
        <v>0</v>
      </c>
      <c r="J25">
        <v>0</v>
      </c>
      <c r="K25">
        <v>0</v>
      </c>
      <c r="L25" s="10">
        <v>0</v>
      </c>
      <c r="M25" s="9">
        <v>0</v>
      </c>
      <c r="N25">
        <v>0</v>
      </c>
      <c r="O25">
        <v>0</v>
      </c>
      <c r="P25" s="10">
        <v>0</v>
      </c>
      <c r="Q25" s="9">
        <v>0</v>
      </c>
      <c r="R25">
        <v>0</v>
      </c>
      <c r="S25">
        <v>0</v>
      </c>
      <c r="T25" s="10">
        <v>0</v>
      </c>
      <c r="U25" s="9">
        <v>0</v>
      </c>
      <c r="V25">
        <v>0</v>
      </c>
      <c r="W25">
        <v>0</v>
      </c>
      <c r="X25" s="10">
        <v>0</v>
      </c>
      <c r="Y25" s="9">
        <v>0</v>
      </c>
      <c r="Z25">
        <v>0</v>
      </c>
      <c r="AA25">
        <v>0</v>
      </c>
      <c r="AB25" s="10">
        <v>0</v>
      </c>
      <c r="AC25" s="9">
        <f>SUM(E25:AB25)</f>
        <v>111</v>
      </c>
      <c r="AD25" s="43">
        <f>IF(ISERROR(SMALL($E25:$AB25,COUNTIF($E25:$AB25,-1)+COLUMN(AD25)-29)),"",SMALL($E25:$AB25,COUNTIF($E25:$AB25,-1)+COLUMN(AD25)-29))</f>
        <v>0</v>
      </c>
      <c r="AE25" s="44">
        <f>IF(ISERROR(SMALL($E25:$AB25,COUNTIF($E25:$AB25,-1)+COLUMN(AE25)-29)),"",SMALL($E25:$AB25,COUNTIF($E25:$AB25,-1)+COLUMN(AE25)-29))</f>
        <v>0</v>
      </c>
      <c r="AF25" s="79">
        <f>IF(ISERROR(SMALL($E25:$AB25,COUNTIF($E25:$AB25,-1)+COLUMN(AF25)-29)),"",SMALL($E25:$AB25,COUNTIF($E25:$AB25,-1)+COLUMN(AF25)-29))</f>
        <v>0</v>
      </c>
      <c r="AG25" s="78">
        <f>+AC25-AD25-AE25-AF25</f>
        <v>111</v>
      </c>
    </row>
    <row r="26" spans="1:33">
      <c r="A26" s="2">
        <v>23</v>
      </c>
      <c r="B26" s="2">
        <v>28</v>
      </c>
      <c r="C26" s="10" t="s">
        <v>66</v>
      </c>
      <c r="D26" s="60" t="s">
        <v>22</v>
      </c>
      <c r="E26" s="9">
        <v>0</v>
      </c>
      <c r="F26">
        <v>0</v>
      </c>
      <c r="G26">
        <v>0</v>
      </c>
      <c r="H26" s="10">
        <v>0</v>
      </c>
      <c r="I26">
        <v>0</v>
      </c>
      <c r="J26">
        <v>0</v>
      </c>
      <c r="K26">
        <v>0</v>
      </c>
      <c r="L26" s="10">
        <v>0</v>
      </c>
      <c r="M26" s="9">
        <v>0</v>
      </c>
      <c r="N26">
        <v>0</v>
      </c>
      <c r="O26">
        <v>0</v>
      </c>
      <c r="P26" s="10">
        <v>0</v>
      </c>
      <c r="Q26" s="9">
        <v>25</v>
      </c>
      <c r="R26">
        <v>25</v>
      </c>
      <c r="S26">
        <v>23</v>
      </c>
      <c r="T26" s="10">
        <v>25</v>
      </c>
      <c r="U26" s="9">
        <v>0</v>
      </c>
      <c r="V26">
        <v>0</v>
      </c>
      <c r="W26">
        <v>0</v>
      </c>
      <c r="X26" s="10">
        <v>0</v>
      </c>
      <c r="Y26" s="9">
        <v>0</v>
      </c>
      <c r="Z26">
        <v>0</v>
      </c>
      <c r="AA26">
        <v>0</v>
      </c>
      <c r="AB26" s="10">
        <v>0</v>
      </c>
      <c r="AC26" s="9">
        <f>SUM(E26:AB26)</f>
        <v>98</v>
      </c>
      <c r="AD26" s="43">
        <f>IF(ISERROR(SMALL($E26:$AB26,COUNTIF($E26:$AB26,-1)+COLUMN(AD26)-29)),"",SMALL($E26:$AB26,COUNTIF($E26:$AB26,-1)+COLUMN(AD26)-29))</f>
        <v>0</v>
      </c>
      <c r="AE26" s="44">
        <f>IF(ISERROR(SMALL($E26:$AB26,COUNTIF($E26:$AB26,-1)+COLUMN(AE26)-29)),"",SMALL($E26:$AB26,COUNTIF($E26:$AB26,-1)+COLUMN(AE26)-29))</f>
        <v>0</v>
      </c>
      <c r="AF26" s="79">
        <f>IF(ISERROR(SMALL($E26:$AB26,COUNTIF($E26:$AB26,-1)+COLUMN(AF26)-29)),"",SMALL($E26:$AB26,COUNTIF($E26:$AB26,-1)+COLUMN(AF26)-29))</f>
        <v>0</v>
      </c>
      <c r="AG26" s="78">
        <f>+AC26-AD26-AE26-AF26</f>
        <v>98</v>
      </c>
    </row>
    <row r="27" spans="1:33">
      <c r="A27" s="2">
        <v>24</v>
      </c>
      <c r="B27" s="2">
        <v>13</v>
      </c>
      <c r="C27" s="10" t="s">
        <v>67</v>
      </c>
      <c r="D27" s="60" t="s">
        <v>22</v>
      </c>
      <c r="E27" s="9">
        <v>0</v>
      </c>
      <c r="F27">
        <v>0</v>
      </c>
      <c r="G27">
        <v>0</v>
      </c>
      <c r="H27" s="10">
        <v>0</v>
      </c>
      <c r="I27">
        <v>0</v>
      </c>
      <c r="J27">
        <v>0</v>
      </c>
      <c r="K27">
        <v>0</v>
      </c>
      <c r="L27" s="10">
        <v>0</v>
      </c>
      <c r="M27" s="9">
        <v>18</v>
      </c>
      <c r="N27">
        <v>0</v>
      </c>
      <c r="O27">
        <v>0</v>
      </c>
      <c r="P27" s="10">
        <v>0</v>
      </c>
      <c r="Q27" s="9">
        <v>0</v>
      </c>
      <c r="R27">
        <v>0</v>
      </c>
      <c r="S27">
        <v>0</v>
      </c>
      <c r="T27" s="10">
        <v>0</v>
      </c>
      <c r="U27" s="9">
        <v>0</v>
      </c>
      <c r="V27">
        <v>0</v>
      </c>
      <c r="W27">
        <v>0</v>
      </c>
      <c r="X27" s="10">
        <v>0</v>
      </c>
      <c r="Y27" s="9">
        <v>0</v>
      </c>
      <c r="Z27">
        <v>0</v>
      </c>
      <c r="AA27">
        <v>0</v>
      </c>
      <c r="AB27" s="10">
        <v>0</v>
      </c>
      <c r="AC27" s="9">
        <f>SUM(E27:AB27)</f>
        <v>18</v>
      </c>
      <c r="AD27" s="43">
        <f>IF(ISERROR(SMALL($E27:$AB27,COUNTIF($E27:$AB27,-1)+COLUMN(AD27)-29)),"",SMALL($E27:$AB27,COUNTIF($E27:$AB27,-1)+COLUMN(AD27)-29))</f>
        <v>0</v>
      </c>
      <c r="AE27" s="44">
        <f>IF(ISERROR(SMALL($E27:$AB27,COUNTIF($E27:$AB27,-1)+COLUMN(AE27)-29)),"",SMALL($E27:$AB27,COUNTIF($E27:$AB27,-1)+COLUMN(AE27)-29))</f>
        <v>0</v>
      </c>
      <c r="AF27" s="79">
        <f>IF(ISERROR(SMALL($E27:$AB27,COUNTIF($E27:$AB27,-1)+COLUMN(AF27)-29)),"",SMALL($E27:$AB27,COUNTIF($E27:$AB27,-1)+COLUMN(AF27)-29))</f>
        <v>0</v>
      </c>
      <c r="AG27" s="78">
        <f>+AC27-AD27-AE27-AF27</f>
        <v>18</v>
      </c>
    </row>
    <row r="28" spans="1:33">
      <c r="A28" s="2">
        <v>25</v>
      </c>
      <c r="B28" s="2"/>
      <c r="C28" s="10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 t="str">
        <f t="shared" ref="AD28:AF28" si="0">IF(ISERROR(SMALL($E28:$AB28,COUNTIF($E28:$AB28,-1)+COLUMN(AD28)-29)),"",SMALL($E28:$AB28,COUNTIF($E28:$AB28,-1)+COLUMN(AD28)-29))</f>
        <v/>
      </c>
      <c r="AE28" s="44" t="str">
        <f t="shared" si="0"/>
        <v/>
      </c>
      <c r="AF28" s="79" t="str">
        <f t="shared" si="0"/>
        <v/>
      </c>
      <c r="AG28" s="78"/>
    </row>
    <row r="29" spans="1:33">
      <c r="A29" s="2">
        <v>26</v>
      </c>
      <c r="B29" s="2"/>
      <c r="C29" s="10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>
        <v>27</v>
      </c>
      <c r="B30" s="2"/>
      <c r="C30" s="10"/>
      <c r="D30" s="60"/>
      <c r="E30" s="9"/>
      <c r="H30" s="10"/>
      <c r="L30" s="10"/>
      <c r="P30" s="10"/>
      <c r="T30" s="10"/>
      <c r="X30" s="10"/>
      <c r="AB30" s="10"/>
      <c r="AC30" s="9"/>
      <c r="AD30" s="9"/>
      <c r="AF30" s="10"/>
      <c r="AG30" s="10"/>
    </row>
    <row r="31" spans="1:33">
      <c r="A31" s="2">
        <v>28</v>
      </c>
      <c r="B31" s="2"/>
      <c r="C31" s="10"/>
      <c r="D31" s="60"/>
      <c r="E31" s="9"/>
      <c r="H31" s="10"/>
      <c r="L31" s="10"/>
      <c r="P31" s="10"/>
      <c r="T31" s="10"/>
      <c r="X31" s="10"/>
      <c r="AB31" s="10"/>
      <c r="AC31" s="9"/>
      <c r="AD31" s="9"/>
      <c r="AF31" s="10"/>
      <c r="AG31" s="10"/>
    </row>
    <row r="32" spans="1:33" ht="15.75" thickBot="1">
      <c r="A32" s="5"/>
      <c r="B32" s="5"/>
      <c r="C32" s="13"/>
      <c r="D32" s="61"/>
      <c r="E32" s="11"/>
      <c r="F32" s="12"/>
      <c r="G32" s="12"/>
      <c r="H32" s="13"/>
      <c r="I32" s="12"/>
      <c r="J32" s="12"/>
      <c r="K32" s="12"/>
      <c r="L32" s="13"/>
      <c r="M32" s="11"/>
      <c r="N32" s="12"/>
      <c r="O32" s="12"/>
      <c r="P32" s="13"/>
      <c r="Q32" s="11"/>
      <c r="R32" s="12"/>
      <c r="S32" s="12"/>
      <c r="T32" s="13"/>
      <c r="U32" s="11"/>
      <c r="V32" s="12"/>
      <c r="W32" s="12"/>
      <c r="X32" s="13"/>
      <c r="Y32" s="11"/>
      <c r="Z32" s="12"/>
      <c r="AA32" s="12"/>
      <c r="AB32" s="13"/>
      <c r="AC32" s="11"/>
      <c r="AD32" s="25"/>
      <c r="AE32" s="26"/>
      <c r="AF32" s="27"/>
      <c r="AG32" s="13"/>
    </row>
    <row r="33" spans="1:32">
      <c r="D33" s="42"/>
      <c r="E33">
        <f>SUM(E9:E32)</f>
        <v>303</v>
      </c>
      <c r="F33">
        <f t="shared" ref="F33:AB33" si="1">SUM(F9:F32)</f>
        <v>302</v>
      </c>
      <c r="G33">
        <f t="shared" si="1"/>
        <v>302</v>
      </c>
      <c r="H33">
        <f t="shared" si="1"/>
        <v>302</v>
      </c>
      <c r="I33">
        <f t="shared" si="1"/>
        <v>234</v>
      </c>
      <c r="J33">
        <f t="shared" si="1"/>
        <v>233</v>
      </c>
      <c r="K33">
        <f t="shared" si="1"/>
        <v>208</v>
      </c>
      <c r="L33">
        <f t="shared" si="1"/>
        <v>233</v>
      </c>
      <c r="M33">
        <f t="shared" si="1"/>
        <v>381</v>
      </c>
      <c r="N33">
        <f t="shared" si="1"/>
        <v>362</v>
      </c>
      <c r="O33">
        <f t="shared" si="1"/>
        <v>362</v>
      </c>
      <c r="P33">
        <f t="shared" si="1"/>
        <v>362</v>
      </c>
      <c r="Q33">
        <f t="shared" si="1"/>
        <v>303</v>
      </c>
      <c r="R33">
        <f t="shared" si="1"/>
        <v>302</v>
      </c>
      <c r="S33">
        <f t="shared" si="1"/>
        <v>302</v>
      </c>
      <c r="T33">
        <f t="shared" si="1"/>
        <v>303</v>
      </c>
      <c r="U33">
        <f t="shared" si="1"/>
        <v>258</v>
      </c>
      <c r="V33">
        <f t="shared" si="1"/>
        <v>257</v>
      </c>
      <c r="W33">
        <f t="shared" si="1"/>
        <v>257</v>
      </c>
      <c r="X33">
        <f t="shared" si="1"/>
        <v>257</v>
      </c>
      <c r="Y33">
        <f t="shared" si="1"/>
        <v>234</v>
      </c>
      <c r="Z33">
        <f t="shared" si="1"/>
        <v>233</v>
      </c>
      <c r="AA33">
        <f t="shared" si="1"/>
        <v>233</v>
      </c>
      <c r="AB33">
        <f t="shared" si="1"/>
        <v>233</v>
      </c>
      <c r="AD33" s="24"/>
      <c r="AE33" s="24"/>
      <c r="AF33" s="24"/>
    </row>
    <row r="35" spans="1:32">
      <c r="A35" s="41"/>
      <c r="B35" t="s">
        <v>40</v>
      </c>
    </row>
    <row r="36" spans="1:32">
      <c r="A36" s="15"/>
      <c r="B36" t="s">
        <v>41</v>
      </c>
    </row>
    <row r="37" spans="1:32">
      <c r="A37" s="33"/>
      <c r="B37" t="s">
        <v>42</v>
      </c>
    </row>
    <row r="38" spans="1:32">
      <c r="A38" s="36"/>
      <c r="B38" t="s">
        <v>43</v>
      </c>
    </row>
    <row r="40" spans="1:32">
      <c r="A40" s="38" t="s">
        <v>19</v>
      </c>
      <c r="B40" t="s">
        <v>44</v>
      </c>
    </row>
    <row r="41" spans="1:32" ht="15.75" thickBot="1"/>
    <row r="42" spans="1:32">
      <c r="A42" s="28" t="s">
        <v>45</v>
      </c>
    </row>
    <row r="43" spans="1:32" ht="15.75" thickBot="1">
      <c r="A43" s="29" t="s">
        <v>46</v>
      </c>
      <c r="B43" t="s">
        <v>47</v>
      </c>
    </row>
  </sheetData>
  <sortState xmlns:xlrd2="http://schemas.microsoft.com/office/spreadsheetml/2017/richdata2" ref="B9:AG27">
    <sortCondition descending="1" ref="AG9:AG27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1815" priority="31" bottom="1" rank="3"/>
    <cfRule type="top10" dxfId="1814" priority="57" bottom="1" rank="1"/>
    <cfRule type="top10" dxfId="1813" priority="58" bottom="1" rank="1"/>
    <cfRule type="top10" dxfId="1812" priority="82" bottom="1" rank="2"/>
    <cfRule type="top10" dxfId="1811" priority="85" bottom="1" rank="2"/>
    <cfRule type="top10" dxfId="1810" priority="108" bottom="1" rank="3"/>
  </conditionalFormatting>
  <conditionalFormatting sqref="E10:AB10">
    <cfRule type="top10" dxfId="1809" priority="30" bottom="1" rank="3"/>
    <cfRule type="top10" dxfId="1808" priority="56" bottom="1" rank="1"/>
    <cfRule type="top10" dxfId="1807" priority="84" bottom="1" rank="2"/>
    <cfRule type="top10" dxfId="1806" priority="107" bottom="1" rank="3"/>
  </conditionalFormatting>
  <conditionalFormatting sqref="E16:K16 M16:AB16">
    <cfRule type="top10" dxfId="1805" priority="28" bottom="1" rank="3"/>
    <cfRule type="top10" dxfId="1804" priority="54" bottom="1" rank="1"/>
    <cfRule type="top10" dxfId="1803" priority="81" bottom="1" rank="2"/>
    <cfRule type="top10" dxfId="1802" priority="105" bottom="1" rank="3"/>
  </conditionalFormatting>
  <conditionalFormatting sqref="E17:AB17">
    <cfRule type="top10" dxfId="1801" priority="27" bottom="1" rank="3"/>
    <cfRule type="top10" dxfId="1800" priority="53" bottom="1" rank="1"/>
    <cfRule type="top10" dxfId="1799" priority="80" bottom="1" rank="2"/>
    <cfRule type="top10" dxfId="1798" priority="104" bottom="1" rank="3"/>
  </conditionalFormatting>
  <conditionalFormatting sqref="E18:AB18">
    <cfRule type="top10" dxfId="1797" priority="26" bottom="1" rank="3"/>
    <cfRule type="top10" dxfId="1796" priority="52" bottom="1" rank="1"/>
    <cfRule type="top10" dxfId="1795" priority="76" bottom="1" rank="2"/>
    <cfRule type="top10" dxfId="1794" priority="77" bottom="1" rank="3"/>
    <cfRule type="top10" dxfId="1793" priority="78" bottom="1" rank="2"/>
    <cfRule type="top10" dxfId="1792" priority="79" bottom="1" rank="2"/>
    <cfRule type="top10" dxfId="1791" priority="103" bottom="1" rank="3"/>
  </conditionalFormatting>
  <conditionalFormatting sqref="E12:AB12">
    <cfRule type="top10" dxfId="1790" priority="25" bottom="1" rank="3"/>
    <cfRule type="top10" dxfId="1789" priority="32" bottom="1" rank="1"/>
    <cfRule type="top10" dxfId="1788" priority="33" bottom="1" rank="2"/>
    <cfRule type="top10" dxfId="1787" priority="34" bottom="1" rank="3"/>
    <cfRule type="top10" dxfId="1786" priority="51" bottom="1" rank="1"/>
    <cfRule type="top10" dxfId="1785" priority="75" bottom="1" rank="2"/>
    <cfRule type="top10" dxfId="1784" priority="102" percent="1" bottom="1" rank="3"/>
  </conditionalFormatting>
  <conditionalFormatting sqref="E20:AB20">
    <cfRule type="top10" dxfId="1783" priority="24" bottom="1" rank="3"/>
    <cfRule type="top10" dxfId="1782" priority="50" bottom="1" rank="1"/>
    <cfRule type="top10" dxfId="1781" priority="74" bottom="1" rank="2"/>
    <cfRule type="top10" dxfId="1780" priority="101" bottom="1" rank="3"/>
  </conditionalFormatting>
  <conditionalFormatting sqref="E21:AB21">
    <cfRule type="top10" dxfId="1779" priority="23" bottom="1" rank="3"/>
    <cfRule type="top10" dxfId="1778" priority="49" bottom="1" rank="1"/>
    <cfRule type="top10" dxfId="1777" priority="73" bottom="1" rank="2"/>
    <cfRule type="top10" dxfId="1776" priority="100" bottom="1" rank="3"/>
  </conditionalFormatting>
  <conditionalFormatting sqref="E13:AB13">
    <cfRule type="top10" dxfId="1775" priority="22" bottom="1" rank="3"/>
    <cfRule type="top10" dxfId="1774" priority="48" bottom="1" rank="1"/>
    <cfRule type="top10" dxfId="1773" priority="72" bottom="1" rank="2"/>
    <cfRule type="top10" dxfId="1772" priority="99" bottom="1" rank="3"/>
  </conditionalFormatting>
  <conditionalFormatting sqref="E15:AB15">
    <cfRule type="top10" dxfId="1771" priority="21" bottom="1" rank="3"/>
    <cfRule type="top10" dxfId="1770" priority="47" bottom="1" rank="1"/>
    <cfRule type="top10" dxfId="1769" priority="71" bottom="1" rank="2"/>
    <cfRule type="top10" dxfId="1768" priority="98" bottom="1" rank="3"/>
  </conditionalFormatting>
  <conditionalFormatting sqref="E14:AB14">
    <cfRule type="top10" dxfId="1767" priority="19" bottom="1" rank="3"/>
    <cfRule type="top10" dxfId="1766" priority="45" bottom="1" rank="1"/>
    <cfRule type="top10" dxfId="1765" priority="96" bottom="1" rank="3"/>
  </conditionalFormatting>
  <conditionalFormatting sqref="E24:M24 O24:Q24 S24:T24 Y24:AB24">
    <cfRule type="top10" dxfId="1764" priority="15" bottom="1" rank="3"/>
    <cfRule type="top10" dxfId="1763" priority="41" bottom="1" rank="1"/>
    <cfRule type="top10" dxfId="1762" priority="65" bottom="1" rank="2"/>
    <cfRule type="top10" dxfId="1761" priority="92" bottom="1" rank="3"/>
  </conditionalFormatting>
  <conditionalFormatting sqref="E23:M23 O23:Q23 S23:U23 W23:AB23">
    <cfRule type="top10" dxfId="1760" priority="14" bottom="1" rank="3"/>
    <cfRule type="top10" dxfId="1759" priority="40" bottom="1" rank="1"/>
    <cfRule type="top10" dxfId="1758" priority="64" bottom="1" rank="2"/>
    <cfRule type="top10" dxfId="1757" priority="91" bottom="1" rank="3"/>
  </conditionalFormatting>
  <conditionalFormatting sqref="E28:M28 O28:Q28 S28:T28 Y28:AB28">
    <cfRule type="top10" dxfId="1756" priority="13" bottom="1" rank="3"/>
    <cfRule type="top10" dxfId="1755" priority="39" bottom="1" rank="1"/>
    <cfRule type="top10" dxfId="1754" priority="63" bottom="1" rank="2"/>
    <cfRule type="top10" dxfId="1753" priority="90" bottom="1" rank="3"/>
  </conditionalFormatting>
  <conditionalFormatting sqref="E25:M25 O25:Q25 S25:U25 W25:AB25">
    <cfRule type="top10" dxfId="1752" priority="12" bottom="1" rank="3"/>
    <cfRule type="top10" dxfId="1751" priority="38" bottom="1" rank="1"/>
    <cfRule type="top10" dxfId="1750" priority="62" bottom="1" rank="2"/>
    <cfRule type="top10" dxfId="1749" priority="89" bottom="1" rank="3"/>
  </conditionalFormatting>
  <conditionalFormatting sqref="E26:M26 O26:Q26 S26:T26 Y26:AB26">
    <cfRule type="top10" dxfId="1748" priority="11" bottom="1" rank="3"/>
    <cfRule type="top10" dxfId="1747" priority="37" bottom="1" rank="1"/>
    <cfRule type="top10" dxfId="1746" priority="61" bottom="1" rank="2"/>
    <cfRule type="top10" dxfId="1745" priority="88" bottom="1" rank="3"/>
  </conditionalFormatting>
  <conditionalFormatting sqref="E27:M27 O27:Q27 S27:U27 W27:AB27">
    <cfRule type="top10" dxfId="1744" priority="10" bottom="1" rank="3"/>
    <cfRule type="top10" dxfId="1743" priority="36" bottom="1" rank="1"/>
    <cfRule type="top10" dxfId="1742" priority="60" bottom="1" rank="2"/>
    <cfRule type="top10" dxfId="1741" priority="87" bottom="1" rank="3"/>
  </conditionalFormatting>
  <conditionalFormatting sqref="E29:M29 O29:Q29 S29:U29 W29:AB29">
    <cfRule type="top10" dxfId="1740" priority="9" bottom="1" rank="3"/>
    <cfRule type="top10" dxfId="1739" priority="35" bottom="1" rank="1"/>
    <cfRule type="top10" dxfId="1738" priority="59" bottom="1" rank="2"/>
    <cfRule type="top10" dxfId="1737" priority="86" bottom="1" rank="3"/>
  </conditionalFormatting>
  <conditionalFormatting sqref="E14:T14">
    <cfRule type="top10" dxfId="1736" priority="69" bottom="1" rank="2"/>
  </conditionalFormatting>
  <conditionalFormatting sqref="E19:AB19">
    <cfRule type="top10" dxfId="1735" priority="5" bottom="1" rank="3"/>
    <cfRule type="top10" dxfId="1734" priority="6" bottom="1" rank="1"/>
    <cfRule type="top10" dxfId="1733" priority="7" bottom="1" rank="2"/>
    <cfRule type="top10" dxfId="1732" priority="8" bottom="1" rank="3"/>
  </conditionalFormatting>
  <conditionalFormatting sqref="U28:X28 U24:X24 U26:X26">
    <cfRule type="top10" dxfId="1731" priority="1" bottom="1" rank="3"/>
    <cfRule type="top10" dxfId="1730" priority="2" bottom="1" rank="1"/>
    <cfRule type="top10" dxfId="1729" priority="3" bottom="1" rank="2"/>
    <cfRule type="top10" dxfId="1728" priority="4" bottom="1" rank="3"/>
  </conditionalFormatting>
  <conditionalFormatting sqref="V27 E22:Q22 S22:AB22 V23 N23:N29 V29 V25">
    <cfRule type="top10" dxfId="1727" priority="109" bottom="1" rank="3"/>
    <cfRule type="top10" dxfId="1726" priority="110" bottom="1" rank="1"/>
    <cfRule type="top10" dxfId="1725" priority="111" bottom="1" rank="2"/>
    <cfRule type="top10" dxfId="1724" priority="112" bottom="1" rank="3"/>
  </conditionalFormatting>
  <conditionalFormatting sqref="R22:R29">
    <cfRule type="top10" dxfId="1723" priority="113" bottom="1" rank="3"/>
    <cfRule type="top10" dxfId="1722" priority="114" bottom="1" rank="1"/>
    <cfRule type="top10" dxfId="1721" priority="115" bottom="1" rank="2"/>
    <cfRule type="top10" dxfId="1720" priority="116" bottom="1" rank="3"/>
  </conditionalFormatting>
  <conditionalFormatting sqref="L16 E11:AB11">
    <cfRule type="top10" dxfId="1719" priority="4431" bottom="1" rank="3"/>
    <cfRule type="top10" dxfId="1718" priority="4432" bottom="1" rank="1"/>
    <cfRule type="top10" dxfId="1717" priority="4433" bottom="1" rank="2"/>
    <cfRule type="top10" dxfId="1716" priority="4434" bottom="1" rank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8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2" bestFit="1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+'Cadet 160cc'!A1</f>
        <v>NXT GP DUTCH OPEN 2022</v>
      </c>
    </row>
    <row r="3" spans="1:33">
      <c r="A3" s="4" t="s">
        <v>68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5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6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9">
        <v>1</v>
      </c>
      <c r="B9" s="2">
        <v>8</v>
      </c>
      <c r="C9" s="100" t="s">
        <v>52</v>
      </c>
      <c r="D9" s="60" t="s">
        <v>22</v>
      </c>
      <c r="E9" s="9">
        <v>32</v>
      </c>
      <c r="F9">
        <v>29</v>
      </c>
      <c r="G9">
        <v>29</v>
      </c>
      <c r="H9" s="10">
        <v>28</v>
      </c>
      <c r="I9" s="15">
        <v>37</v>
      </c>
      <c r="J9" s="36">
        <v>36</v>
      </c>
      <c r="K9" s="36">
        <v>36</v>
      </c>
      <c r="L9" s="37">
        <v>33</v>
      </c>
      <c r="M9" s="9">
        <v>32</v>
      </c>
      <c r="N9">
        <v>27</v>
      </c>
      <c r="O9">
        <v>32</v>
      </c>
      <c r="P9" s="37">
        <f>32+1</f>
        <v>33</v>
      </c>
      <c r="Q9" s="14">
        <f>1+27+1</f>
        <v>29</v>
      </c>
      <c r="R9" s="36">
        <f>32+1</f>
        <v>33</v>
      </c>
      <c r="S9" s="36">
        <f>35+1</f>
        <v>36</v>
      </c>
      <c r="T9" s="37">
        <f>32+1</f>
        <v>33</v>
      </c>
      <c r="U9" s="9">
        <v>32</v>
      </c>
      <c r="V9" s="36">
        <f>35+1</f>
        <v>36</v>
      </c>
      <c r="W9">
        <v>29</v>
      </c>
      <c r="X9" s="37">
        <f>35+1</f>
        <v>36</v>
      </c>
      <c r="Y9" s="14">
        <f>1+35+1</f>
        <v>37</v>
      </c>
      <c r="Z9" s="36">
        <f>35+1</f>
        <v>36</v>
      </c>
      <c r="AA9" s="36">
        <f>35+1</f>
        <v>36</v>
      </c>
      <c r="AB9" s="37">
        <f>35+1</f>
        <v>36</v>
      </c>
      <c r="AC9" s="9">
        <f>SUM(E9:AB9)</f>
        <v>793</v>
      </c>
      <c r="AD9" s="43">
        <f>IF(ISERROR(SMALL($E9:$AB9,COUNTIF($E9:$AB9,-1)+COLUMN(AD9)-29)),"",SMALL($E9:$AB9,COUNTIF($E9:$AB9,-1)+COLUMN(AD9)-29))</f>
        <v>27</v>
      </c>
      <c r="AE9" s="44">
        <f>IF(ISERROR(SMALL($E9:$AB9,COUNTIF($E9:$AB9,-1)+COLUMN(AE9)-29)),"",SMALL($E9:$AB9,COUNTIF($E9:$AB9,-1)+COLUMN(AE9)-29))</f>
        <v>28</v>
      </c>
      <c r="AF9" s="79">
        <f>IF(ISERROR(SMALL($E9:$AB9,COUNTIF($E9:$AB9,-1)+COLUMN(AF9)-29)),"",SMALL($E9:$AB9,COUNTIF($E9:$AB9,-1)+COLUMN(AF9)-29))</f>
        <v>29</v>
      </c>
      <c r="AG9" s="78">
        <f>+AC9-AD9-AE9-AF9</f>
        <v>709</v>
      </c>
    </row>
    <row r="10" spans="1:33">
      <c r="A10" s="9">
        <v>2</v>
      </c>
      <c r="B10" s="2">
        <v>71</v>
      </c>
      <c r="C10" s="2" t="s">
        <v>54</v>
      </c>
      <c r="D10" s="60" t="s">
        <v>22</v>
      </c>
      <c r="E10" s="9">
        <v>28</v>
      </c>
      <c r="F10">
        <v>27</v>
      </c>
      <c r="G10">
        <v>27</v>
      </c>
      <c r="H10" s="10">
        <v>27</v>
      </c>
      <c r="I10">
        <v>32</v>
      </c>
      <c r="J10">
        <v>32</v>
      </c>
      <c r="K10">
        <v>32</v>
      </c>
      <c r="L10" s="10">
        <v>35</v>
      </c>
      <c r="M10" s="9">
        <v>26</v>
      </c>
      <c r="N10">
        <v>25</v>
      </c>
      <c r="O10">
        <v>24</v>
      </c>
      <c r="P10" s="10">
        <v>25</v>
      </c>
      <c r="Q10" s="9">
        <v>29</v>
      </c>
      <c r="R10">
        <v>27</v>
      </c>
      <c r="S10">
        <v>28</v>
      </c>
      <c r="T10" s="10">
        <v>25</v>
      </c>
      <c r="U10" s="9">
        <v>30</v>
      </c>
      <c r="V10">
        <v>30</v>
      </c>
      <c r="W10" s="36">
        <f>32+1</f>
        <v>33</v>
      </c>
      <c r="X10" s="10">
        <v>32</v>
      </c>
      <c r="Y10" s="9">
        <v>29</v>
      </c>
      <c r="Z10">
        <v>28</v>
      </c>
      <c r="AA10">
        <v>30</v>
      </c>
      <c r="AB10" s="10">
        <v>30</v>
      </c>
      <c r="AC10" s="9">
        <f>SUM(E10:AB10)</f>
        <v>691</v>
      </c>
      <c r="AD10" s="43">
        <f>IF(ISERROR(SMALL($E10:$AB10,COUNTIF($E10:$AB10,-1)+COLUMN(AD10)-29)),"",SMALL($E10:$AB10,COUNTIF($E10:$AB10,-1)+COLUMN(AD10)-29))</f>
        <v>24</v>
      </c>
      <c r="AE10" s="44">
        <f>IF(ISERROR(SMALL($E10:$AB10,COUNTIF($E10:$AB10,-1)+COLUMN(AE10)-29)),"",SMALL($E10:$AB10,COUNTIF($E10:$AB10,-1)+COLUMN(AE10)-29))</f>
        <v>25</v>
      </c>
      <c r="AF10" s="79">
        <f>IF(ISERROR(SMALL($E10:$AB10,COUNTIF($E10:$AB10,-1)+COLUMN(AF10)-29)),"",SMALL($E10:$AB10,COUNTIF($E10:$AB10,-1)+COLUMN(AF10)-29))</f>
        <v>25</v>
      </c>
      <c r="AG10" s="78">
        <f>+AC10-AD10-AE10-AF10</f>
        <v>617</v>
      </c>
    </row>
    <row r="11" spans="1:33">
      <c r="A11" s="9">
        <v>3</v>
      </c>
      <c r="B11" s="2">
        <v>9</v>
      </c>
      <c r="C11" s="2" t="s">
        <v>56</v>
      </c>
      <c r="D11" s="60" t="s">
        <v>22</v>
      </c>
      <c r="E11" s="9">
        <v>26</v>
      </c>
      <c r="F11">
        <v>26</v>
      </c>
      <c r="G11">
        <v>26</v>
      </c>
      <c r="H11" s="10">
        <v>26</v>
      </c>
      <c r="I11">
        <v>30</v>
      </c>
      <c r="J11">
        <v>30</v>
      </c>
      <c r="K11">
        <v>30</v>
      </c>
      <c r="L11" s="10">
        <v>30</v>
      </c>
      <c r="M11" s="9">
        <v>23</v>
      </c>
      <c r="N11">
        <v>24</v>
      </c>
      <c r="O11">
        <v>23</v>
      </c>
      <c r="P11" s="10">
        <v>24</v>
      </c>
      <c r="Q11" s="9">
        <v>25</v>
      </c>
      <c r="R11">
        <v>26</v>
      </c>
      <c r="S11">
        <v>27</v>
      </c>
      <c r="T11" s="10">
        <v>29</v>
      </c>
      <c r="U11" s="9">
        <v>28</v>
      </c>
      <c r="V11">
        <v>28</v>
      </c>
      <c r="W11">
        <v>27</v>
      </c>
      <c r="X11" s="10">
        <v>27</v>
      </c>
      <c r="Y11" s="9">
        <v>28</v>
      </c>
      <c r="Z11">
        <v>29</v>
      </c>
      <c r="AA11">
        <v>28</v>
      </c>
      <c r="AB11" s="10">
        <v>27</v>
      </c>
      <c r="AC11" s="9">
        <f>SUM(E11:AB11)</f>
        <v>647</v>
      </c>
      <c r="AD11" s="43">
        <f>IF(ISERROR(SMALL($E11:$AB11,COUNTIF($E11:$AB11,-1)+COLUMN(AD11)-29)),"",SMALL($E11:$AB11,COUNTIF($E11:$AB11,-1)+COLUMN(AD11)-29))</f>
        <v>23</v>
      </c>
      <c r="AE11" s="44">
        <f>IF(ISERROR(SMALL($E11:$AB11,COUNTIF($E11:$AB11,-1)+COLUMN(AE11)-29)),"",SMALL($E11:$AB11,COUNTIF($E11:$AB11,-1)+COLUMN(AE11)-29))</f>
        <v>23</v>
      </c>
      <c r="AF11" s="79">
        <f>IF(ISERROR(SMALL($E11:$AB11,COUNTIF($E11:$AB11,-1)+COLUMN(AF11)-29)),"",SMALL($E11:$AB11,COUNTIF($E11:$AB11,-1)+COLUMN(AF11)-29))</f>
        <v>24</v>
      </c>
      <c r="AG11" s="78">
        <f>+AC11-AD11-AE11-AF11</f>
        <v>577</v>
      </c>
    </row>
    <row r="12" spans="1:33">
      <c r="A12" s="9">
        <v>4</v>
      </c>
      <c r="B12" s="2">
        <v>19</v>
      </c>
      <c r="C12" s="2" t="s">
        <v>55</v>
      </c>
      <c r="D12" s="60" t="s">
        <v>22</v>
      </c>
      <c r="E12" s="9">
        <v>27</v>
      </c>
      <c r="F12">
        <v>28</v>
      </c>
      <c r="G12">
        <v>28</v>
      </c>
      <c r="H12" s="10">
        <v>29</v>
      </c>
      <c r="I12">
        <v>0</v>
      </c>
      <c r="J12">
        <v>0</v>
      </c>
      <c r="K12">
        <v>0</v>
      </c>
      <c r="L12" s="10">
        <v>0</v>
      </c>
      <c r="M12" s="9">
        <v>28</v>
      </c>
      <c r="N12">
        <v>30</v>
      </c>
      <c r="O12">
        <v>27</v>
      </c>
      <c r="P12" s="10">
        <v>28</v>
      </c>
      <c r="Q12" s="9">
        <v>30</v>
      </c>
      <c r="R12">
        <v>29</v>
      </c>
      <c r="S12">
        <v>29</v>
      </c>
      <c r="T12" s="10">
        <v>26</v>
      </c>
      <c r="U12" s="9">
        <v>27</v>
      </c>
      <c r="V12">
        <v>27</v>
      </c>
      <c r="W12">
        <v>28</v>
      </c>
      <c r="X12" s="10">
        <v>29</v>
      </c>
      <c r="Y12" s="9">
        <v>30</v>
      </c>
      <c r="Z12">
        <v>32</v>
      </c>
      <c r="AA12">
        <v>32</v>
      </c>
      <c r="AB12" s="10">
        <v>32</v>
      </c>
      <c r="AC12" s="9">
        <f>SUM(E12:AB12)</f>
        <v>576</v>
      </c>
      <c r="AD12" s="43">
        <f>IF(ISERROR(SMALL($E12:$AB12,COUNTIF($E12:$AB12,-1)+COLUMN(AD12)-29)),"",SMALL($E12:$AB12,COUNTIF($E12:$AB12,-1)+COLUMN(AD12)-29))</f>
        <v>0</v>
      </c>
      <c r="AE12" s="44">
        <f>IF(ISERROR(SMALL($E12:$AB12,COUNTIF($E12:$AB12,-1)+COLUMN(AE12)-29)),"",SMALL($E12:$AB12,COUNTIF($E12:$AB12,-1)+COLUMN(AE12)-29))</f>
        <v>0</v>
      </c>
      <c r="AF12" s="79">
        <f>IF(ISERROR(SMALL($E12:$AB12,COUNTIF($E12:$AB12,-1)+COLUMN(AF12)-29)),"",SMALL($E12:$AB12,COUNTIF($E12:$AB12,-1)+COLUMN(AF12)-29))</f>
        <v>0</v>
      </c>
      <c r="AG12" s="78">
        <f>+AC12-AD12-AE12-AF12</f>
        <v>576</v>
      </c>
    </row>
    <row r="13" spans="1:33">
      <c r="A13" s="9">
        <v>5</v>
      </c>
      <c r="B13" s="2">
        <v>81</v>
      </c>
      <c r="C13" s="2" t="s">
        <v>57</v>
      </c>
      <c r="D13" s="60" t="s">
        <v>22</v>
      </c>
      <c r="E13" s="9">
        <v>0</v>
      </c>
      <c r="F13">
        <v>0</v>
      </c>
      <c r="G13">
        <v>0</v>
      </c>
      <c r="H13" s="10">
        <v>0</v>
      </c>
      <c r="I13">
        <v>0</v>
      </c>
      <c r="J13">
        <v>0</v>
      </c>
      <c r="K13">
        <v>0</v>
      </c>
      <c r="L13" s="10">
        <v>0</v>
      </c>
      <c r="M13" s="9">
        <v>30</v>
      </c>
      <c r="N13">
        <v>29</v>
      </c>
      <c r="O13">
        <v>29</v>
      </c>
      <c r="P13" s="10">
        <v>27</v>
      </c>
      <c r="Q13" s="9">
        <v>35</v>
      </c>
      <c r="R13">
        <f>35</f>
        <v>35</v>
      </c>
      <c r="S13">
        <v>30</v>
      </c>
      <c r="T13" s="10">
        <v>30</v>
      </c>
      <c r="U13" s="14">
        <f>1+35+1</f>
        <v>37</v>
      </c>
      <c r="V13">
        <v>32</v>
      </c>
      <c r="W13">
        <v>30</v>
      </c>
      <c r="X13" s="10">
        <v>28</v>
      </c>
      <c r="Y13" s="9">
        <v>32</v>
      </c>
      <c r="Z13">
        <v>30</v>
      </c>
      <c r="AA13">
        <v>29</v>
      </c>
      <c r="AB13" s="10">
        <v>29</v>
      </c>
      <c r="AC13" s="9">
        <f>SUM(E13:AB13)</f>
        <v>492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0</v>
      </c>
      <c r="AF13" s="79">
        <f>IF(ISERROR(SMALL($E13:$AB13,COUNTIF($E13:$AB13,-1)+COLUMN(AF13)-29)),"",SMALL($E13:$AB13,COUNTIF($E13:$AB13,-1)+COLUMN(AF13)-29))</f>
        <v>0</v>
      </c>
      <c r="AG13" s="78">
        <f>+AC13-AD13-AE13-AF13</f>
        <v>492</v>
      </c>
    </row>
    <row r="14" spans="1:33">
      <c r="A14" s="9">
        <v>6</v>
      </c>
      <c r="B14" s="2">
        <v>6</v>
      </c>
      <c r="C14" s="2" t="s">
        <v>58</v>
      </c>
      <c r="D14" s="60" t="s">
        <v>22</v>
      </c>
      <c r="E14" s="9">
        <v>25</v>
      </c>
      <c r="F14">
        <v>25</v>
      </c>
      <c r="G14">
        <v>25</v>
      </c>
      <c r="H14" s="10">
        <v>25</v>
      </c>
      <c r="I14">
        <v>29</v>
      </c>
      <c r="J14">
        <v>29</v>
      </c>
      <c r="K14">
        <v>29</v>
      </c>
      <c r="L14" s="10">
        <v>29</v>
      </c>
      <c r="M14" s="9">
        <v>25</v>
      </c>
      <c r="N14">
        <v>23</v>
      </c>
      <c r="O14">
        <v>25</v>
      </c>
      <c r="P14" s="10">
        <v>26</v>
      </c>
      <c r="Q14" s="9">
        <v>0</v>
      </c>
      <c r="R14">
        <v>0</v>
      </c>
      <c r="S14">
        <v>0</v>
      </c>
      <c r="T14" s="10">
        <v>0</v>
      </c>
      <c r="U14" s="9">
        <v>0</v>
      </c>
      <c r="V14">
        <v>0</v>
      </c>
      <c r="W14">
        <v>0</v>
      </c>
      <c r="X14" s="10">
        <v>0</v>
      </c>
      <c r="Y14" s="9">
        <v>0</v>
      </c>
      <c r="Z14">
        <v>0</v>
      </c>
      <c r="AA14">
        <v>0</v>
      </c>
      <c r="AB14" s="10">
        <v>0</v>
      </c>
      <c r="AC14" s="9">
        <f>SUM(E14:AB14)</f>
        <v>315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315</v>
      </c>
    </row>
    <row r="15" spans="1:33">
      <c r="A15" s="9">
        <v>7</v>
      </c>
      <c r="B15" s="2">
        <v>50</v>
      </c>
      <c r="C15" s="2" t="s">
        <v>61</v>
      </c>
      <c r="D15" s="60" t="s">
        <v>22</v>
      </c>
      <c r="E15" s="48">
        <v>37</v>
      </c>
      <c r="F15" s="36">
        <v>36</v>
      </c>
      <c r="G15" s="36">
        <v>36</v>
      </c>
      <c r="H15" s="37">
        <v>36</v>
      </c>
      <c r="I15">
        <v>0</v>
      </c>
      <c r="J15">
        <v>0</v>
      </c>
      <c r="K15">
        <v>0</v>
      </c>
      <c r="L15" s="10">
        <v>0</v>
      </c>
      <c r="M15" s="9">
        <v>27</v>
      </c>
      <c r="N15">
        <v>28</v>
      </c>
      <c r="O15">
        <v>28</v>
      </c>
      <c r="P15" s="10">
        <v>29</v>
      </c>
      <c r="Q15" s="9">
        <v>0</v>
      </c>
      <c r="R15">
        <v>0</v>
      </c>
      <c r="S15">
        <v>0</v>
      </c>
      <c r="T15" s="10">
        <v>0</v>
      </c>
      <c r="U15" s="9">
        <v>0</v>
      </c>
      <c r="V15">
        <v>0</v>
      </c>
      <c r="W15">
        <v>0</v>
      </c>
      <c r="X15" s="10">
        <v>0</v>
      </c>
      <c r="Y15" s="9">
        <v>0</v>
      </c>
      <c r="Z15">
        <v>0</v>
      </c>
      <c r="AA15">
        <v>0</v>
      </c>
      <c r="AB15" s="10">
        <v>0</v>
      </c>
      <c r="AC15" s="9">
        <f>SUM(E15:AB15)</f>
        <v>257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257</v>
      </c>
    </row>
    <row r="16" spans="1:33">
      <c r="A16" s="9">
        <v>8</v>
      </c>
      <c r="B16" s="2">
        <v>23</v>
      </c>
      <c r="C16" s="2" t="s">
        <v>60</v>
      </c>
      <c r="D16" s="60" t="s">
        <v>22</v>
      </c>
      <c r="E16" s="9">
        <v>0</v>
      </c>
      <c r="F16">
        <v>0</v>
      </c>
      <c r="G16">
        <v>0</v>
      </c>
      <c r="H16" s="10">
        <v>0</v>
      </c>
      <c r="I16">
        <v>0</v>
      </c>
      <c r="J16">
        <v>0</v>
      </c>
      <c r="K16">
        <v>0</v>
      </c>
      <c r="L16" s="10">
        <v>0</v>
      </c>
      <c r="M16" s="9">
        <v>29</v>
      </c>
      <c r="N16">
        <v>32</v>
      </c>
      <c r="O16">
        <v>30</v>
      </c>
      <c r="P16" s="10">
        <v>30</v>
      </c>
      <c r="Q16" s="9">
        <v>32</v>
      </c>
      <c r="R16">
        <v>30</v>
      </c>
      <c r="S16">
        <v>32</v>
      </c>
      <c r="T16" s="10">
        <v>35</v>
      </c>
      <c r="U16" s="9">
        <v>0</v>
      </c>
      <c r="V16">
        <v>0</v>
      </c>
      <c r="W16">
        <v>0</v>
      </c>
      <c r="X16" s="10">
        <v>0</v>
      </c>
      <c r="Y16" s="9">
        <v>0</v>
      </c>
      <c r="Z16">
        <v>0</v>
      </c>
      <c r="AA16">
        <v>0</v>
      </c>
      <c r="AB16" s="10">
        <v>0</v>
      </c>
      <c r="AC16" s="9">
        <f>SUM(E16:AB16)</f>
        <v>250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250</v>
      </c>
    </row>
    <row r="17" spans="1:33">
      <c r="A17" s="9">
        <v>9</v>
      </c>
      <c r="B17" s="2">
        <v>17</v>
      </c>
      <c r="C17" s="2" t="s">
        <v>62</v>
      </c>
      <c r="D17" s="60" t="s">
        <v>22</v>
      </c>
      <c r="E17" s="9">
        <v>0</v>
      </c>
      <c r="F17">
        <v>0</v>
      </c>
      <c r="G17">
        <v>0</v>
      </c>
      <c r="H17" s="10">
        <v>0</v>
      </c>
      <c r="I17">
        <v>0</v>
      </c>
      <c r="J17">
        <v>0</v>
      </c>
      <c r="K17">
        <v>0</v>
      </c>
      <c r="L17" s="10">
        <v>0</v>
      </c>
      <c r="M17" s="9">
        <v>0</v>
      </c>
      <c r="N17">
        <v>0</v>
      </c>
      <c r="O17">
        <v>0</v>
      </c>
      <c r="P17" s="10">
        <v>0</v>
      </c>
      <c r="Q17" s="9">
        <v>26</v>
      </c>
      <c r="R17">
        <v>25</v>
      </c>
      <c r="S17">
        <v>25</v>
      </c>
      <c r="T17" s="10">
        <v>27</v>
      </c>
      <c r="U17" s="9">
        <v>29</v>
      </c>
      <c r="V17">
        <v>29</v>
      </c>
      <c r="W17">
        <v>35</v>
      </c>
      <c r="X17" s="10">
        <v>30</v>
      </c>
      <c r="Y17" s="9">
        <v>0</v>
      </c>
      <c r="Z17">
        <v>0</v>
      </c>
      <c r="AA17">
        <v>0</v>
      </c>
      <c r="AB17" s="10">
        <v>0</v>
      </c>
      <c r="AC17" s="9">
        <f>SUM(E17:AB17)</f>
        <v>226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226</v>
      </c>
    </row>
    <row r="18" spans="1:33">
      <c r="A18" s="9">
        <v>10</v>
      </c>
      <c r="B18" s="2">
        <v>52</v>
      </c>
      <c r="C18" s="2" t="s">
        <v>63</v>
      </c>
      <c r="D18" s="60" t="s">
        <v>22</v>
      </c>
      <c r="E18" s="9">
        <v>30</v>
      </c>
      <c r="F18">
        <v>30</v>
      </c>
      <c r="G18">
        <v>30</v>
      </c>
      <c r="H18" s="10">
        <v>30</v>
      </c>
      <c r="I18">
        <v>0</v>
      </c>
      <c r="J18">
        <v>0</v>
      </c>
      <c r="K18">
        <v>0</v>
      </c>
      <c r="L18" s="10">
        <v>0</v>
      </c>
      <c r="M18" s="9">
        <v>24</v>
      </c>
      <c r="N18">
        <v>26</v>
      </c>
      <c r="O18">
        <v>26</v>
      </c>
      <c r="P18" s="10">
        <v>23</v>
      </c>
      <c r="Q18" s="9">
        <v>0</v>
      </c>
      <c r="R18">
        <v>0</v>
      </c>
      <c r="S18">
        <v>0</v>
      </c>
      <c r="T18" s="10">
        <v>0</v>
      </c>
      <c r="U18" s="9">
        <v>0</v>
      </c>
      <c r="V18">
        <v>0</v>
      </c>
      <c r="W18">
        <v>0</v>
      </c>
      <c r="X18" s="10">
        <v>0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219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219</v>
      </c>
    </row>
    <row r="19" spans="1:33">
      <c r="A19" s="9">
        <v>11</v>
      </c>
      <c r="B19" s="2">
        <v>43</v>
      </c>
      <c r="C19" s="2" t="s">
        <v>64</v>
      </c>
      <c r="D19" s="60" t="s">
        <v>22</v>
      </c>
      <c r="E19" s="9">
        <v>0</v>
      </c>
      <c r="F19">
        <v>0</v>
      </c>
      <c r="G19">
        <v>0</v>
      </c>
      <c r="H19" s="10">
        <v>0</v>
      </c>
      <c r="I19">
        <v>0</v>
      </c>
      <c r="J19">
        <v>0</v>
      </c>
      <c r="K19">
        <v>0</v>
      </c>
      <c r="L19" s="10">
        <v>0</v>
      </c>
      <c r="M19" s="14">
        <f>1+35+1</f>
        <v>37</v>
      </c>
      <c r="N19" s="36">
        <f>35+1</f>
        <v>36</v>
      </c>
      <c r="O19" s="36">
        <f>35+1</f>
        <v>36</v>
      </c>
      <c r="P19" s="10">
        <v>35</v>
      </c>
      <c r="Q19" s="9">
        <v>0</v>
      </c>
      <c r="R19">
        <v>0</v>
      </c>
      <c r="S19">
        <v>0</v>
      </c>
      <c r="T19" s="10">
        <v>0</v>
      </c>
      <c r="U19" s="9">
        <v>0</v>
      </c>
      <c r="V19">
        <v>0</v>
      </c>
      <c r="W19">
        <v>0</v>
      </c>
      <c r="X19" s="10">
        <v>0</v>
      </c>
      <c r="Y19" s="9">
        <v>0</v>
      </c>
      <c r="Z19">
        <v>0</v>
      </c>
      <c r="AA19">
        <v>0</v>
      </c>
      <c r="AB19" s="10">
        <v>0</v>
      </c>
      <c r="AC19" s="9">
        <f>SUM(E19:AB19)</f>
        <v>144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144</v>
      </c>
    </row>
    <row r="20" spans="1:33">
      <c r="A20" s="9">
        <v>12</v>
      </c>
      <c r="B20" s="2">
        <v>24</v>
      </c>
      <c r="C20" s="2" t="s">
        <v>35</v>
      </c>
      <c r="D20" s="60" t="s">
        <v>22</v>
      </c>
      <c r="E20" s="9">
        <v>29</v>
      </c>
      <c r="F20">
        <v>32</v>
      </c>
      <c r="G20">
        <v>32</v>
      </c>
      <c r="H20" s="10">
        <v>32</v>
      </c>
      <c r="I20">
        <v>0</v>
      </c>
      <c r="J20">
        <v>0</v>
      </c>
      <c r="K20">
        <v>0</v>
      </c>
      <c r="L20" s="10">
        <v>0</v>
      </c>
      <c r="M20" s="9">
        <v>0</v>
      </c>
      <c r="N20">
        <v>0</v>
      </c>
      <c r="O20">
        <v>0</v>
      </c>
      <c r="P20" s="10">
        <v>0</v>
      </c>
      <c r="Q20" s="9">
        <v>0</v>
      </c>
      <c r="R20">
        <v>0</v>
      </c>
      <c r="S20">
        <v>0</v>
      </c>
      <c r="T20" s="10">
        <v>0</v>
      </c>
      <c r="U20" s="9">
        <v>0</v>
      </c>
      <c r="V20">
        <v>0</v>
      </c>
      <c r="W20">
        <v>0</v>
      </c>
      <c r="X20" s="10">
        <v>0</v>
      </c>
      <c r="Y20" s="9">
        <v>0</v>
      </c>
      <c r="Z20">
        <v>0</v>
      </c>
      <c r="AA20">
        <v>0</v>
      </c>
      <c r="AB20" s="10">
        <v>0</v>
      </c>
      <c r="AC20" s="9">
        <f>SUM(E20:AB20)</f>
        <v>125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125</v>
      </c>
    </row>
    <row r="21" spans="1:33">
      <c r="A21" s="9">
        <v>13</v>
      </c>
      <c r="B21" s="2">
        <v>28</v>
      </c>
      <c r="C21" s="2" t="s">
        <v>66</v>
      </c>
      <c r="D21" s="60" t="s">
        <v>22</v>
      </c>
      <c r="E21" s="9">
        <v>0</v>
      </c>
      <c r="F21">
        <v>0</v>
      </c>
      <c r="G21">
        <v>0</v>
      </c>
      <c r="H21" s="10">
        <v>0</v>
      </c>
      <c r="I21">
        <v>0</v>
      </c>
      <c r="J21">
        <v>0</v>
      </c>
      <c r="K21">
        <v>0</v>
      </c>
      <c r="L21" s="10">
        <v>0</v>
      </c>
      <c r="M21" s="9">
        <v>0</v>
      </c>
      <c r="N21">
        <v>0</v>
      </c>
      <c r="O21">
        <v>0</v>
      </c>
      <c r="P21" s="10">
        <v>0</v>
      </c>
      <c r="Q21" s="9">
        <v>28</v>
      </c>
      <c r="R21">
        <v>28</v>
      </c>
      <c r="S21">
        <v>26</v>
      </c>
      <c r="T21" s="10">
        <v>28</v>
      </c>
      <c r="U21" s="9">
        <v>0</v>
      </c>
      <c r="V21">
        <v>0</v>
      </c>
      <c r="W21">
        <v>0</v>
      </c>
      <c r="X21" s="10">
        <v>0</v>
      </c>
      <c r="Y21" s="9">
        <v>0</v>
      </c>
      <c r="Z21">
        <v>0</v>
      </c>
      <c r="AA21">
        <v>0</v>
      </c>
      <c r="AB21" s="10">
        <v>0</v>
      </c>
      <c r="AC21" s="9">
        <f>SUM(E21:AB21)</f>
        <v>110</v>
      </c>
      <c r="AD21" s="43">
        <f>IF(ISERROR(SMALL($E21:$AB21,COUNTIF($E21:$AB21,-1)+COLUMN(AD21)-29)),"",SMALL($E21:$AB21,COUNTIF($E21:$AB21,-1)+COLUMN(AD21)-29))</f>
        <v>0</v>
      </c>
      <c r="AE21" s="44">
        <f>IF(ISERROR(SMALL($E21:$AB21,COUNTIF($E21:$AB21,-1)+COLUMN(AE21)-29)),"",SMALL($E21:$AB21,COUNTIF($E21:$AB21,-1)+COLUMN(AE21)-29))</f>
        <v>0</v>
      </c>
      <c r="AF21" s="79">
        <f>IF(ISERROR(SMALL($E21:$AB21,COUNTIF($E21:$AB21,-1)+COLUMN(AF21)-29)),"",SMALL($E21:$AB21,COUNTIF($E21:$AB21,-1)+COLUMN(AF21)-29))</f>
        <v>0</v>
      </c>
      <c r="AG21" s="78">
        <f>+AC21-AD21-AE21-AF21</f>
        <v>110</v>
      </c>
    </row>
    <row r="22" spans="1:33">
      <c r="A22" s="9">
        <v>14</v>
      </c>
      <c r="B22" s="2">
        <v>13</v>
      </c>
      <c r="C22" s="2" t="s">
        <v>67</v>
      </c>
      <c r="D22" s="60" t="s">
        <v>22</v>
      </c>
      <c r="E22" s="49">
        <v>0</v>
      </c>
      <c r="F22">
        <v>0</v>
      </c>
      <c r="G22">
        <v>0</v>
      </c>
      <c r="H22" s="10">
        <v>0</v>
      </c>
      <c r="I22">
        <v>0</v>
      </c>
      <c r="J22">
        <v>0</v>
      </c>
      <c r="K22">
        <v>0</v>
      </c>
      <c r="L22" s="10">
        <v>0</v>
      </c>
      <c r="M22" s="9">
        <v>22</v>
      </c>
      <c r="N22">
        <v>0</v>
      </c>
      <c r="O22">
        <v>0</v>
      </c>
      <c r="P22" s="10">
        <v>0</v>
      </c>
      <c r="Q22" s="9">
        <v>0</v>
      </c>
      <c r="R22">
        <v>0</v>
      </c>
      <c r="S22">
        <v>0</v>
      </c>
      <c r="T22" s="10">
        <v>0</v>
      </c>
      <c r="U22" s="9">
        <v>0</v>
      </c>
      <c r="V22">
        <v>0</v>
      </c>
      <c r="W22">
        <v>0</v>
      </c>
      <c r="X22" s="10">
        <v>0</v>
      </c>
      <c r="Y22" s="9">
        <v>0</v>
      </c>
      <c r="Z22">
        <v>0</v>
      </c>
      <c r="AA22">
        <v>0</v>
      </c>
      <c r="AB22" s="10">
        <v>0</v>
      </c>
      <c r="AC22" s="9">
        <f>SUM(E22:AB22)</f>
        <v>22</v>
      </c>
      <c r="AD22" s="43">
        <f>IF(ISERROR(SMALL($E22:$AB22,COUNTIF($E22:$AB22,-1)+COLUMN(AD22)-29)),"",SMALL($E22:$AB22,COUNTIF($E22:$AB22,-1)+COLUMN(AD22)-29))</f>
        <v>0</v>
      </c>
      <c r="AE22" s="44">
        <f>IF(ISERROR(SMALL($E22:$AB22,COUNTIF($E22:$AB22,-1)+COLUMN(AE22)-29)),"",SMALL($E22:$AB22,COUNTIF($E22:$AB22,-1)+COLUMN(AE22)-29))</f>
        <v>0</v>
      </c>
      <c r="AF22" s="79">
        <f>IF(ISERROR(SMALL($E22:$AB22,COUNTIF($E22:$AB22,-1)+COLUMN(AF22)-29)),"",SMALL($E22:$AB22,COUNTIF($E22:$AB22,-1)+COLUMN(AF22)-29))</f>
        <v>0</v>
      </c>
      <c r="AG22" s="78">
        <f>+AC22-AD22-AE22-AF22</f>
        <v>22</v>
      </c>
    </row>
    <row r="23" spans="1:33">
      <c r="A23" s="9">
        <v>15</v>
      </c>
      <c r="B23" s="2"/>
      <c r="C23" s="2"/>
      <c r="D23" s="60"/>
      <c r="E23" s="9"/>
      <c r="H23" s="10"/>
      <c r="L23" s="10"/>
      <c r="M23" s="9"/>
      <c r="P23" s="10"/>
      <c r="Q23" s="9"/>
      <c r="T23" s="10"/>
      <c r="U23" s="9"/>
      <c r="X23" s="10"/>
      <c r="Y23" s="9"/>
      <c r="AB23" s="10"/>
      <c r="AC23" s="9"/>
      <c r="AD23" s="43"/>
      <c r="AE23" s="44"/>
      <c r="AF23" s="79"/>
      <c r="AG23" s="78"/>
    </row>
    <row r="24" spans="1:33">
      <c r="A24" s="9">
        <v>16</v>
      </c>
      <c r="B24" s="2"/>
      <c r="C24" s="2"/>
      <c r="D24" s="60"/>
      <c r="E24" s="9"/>
      <c r="H24" s="10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3">
      <c r="A25" s="9">
        <v>17</v>
      </c>
      <c r="B25" s="2"/>
      <c r="C25" s="2"/>
      <c r="D25" s="60"/>
      <c r="E25" s="9"/>
      <c r="H25" s="10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9">
        <v>18</v>
      </c>
      <c r="B26" s="2"/>
      <c r="C26" s="2"/>
      <c r="D26" s="60"/>
      <c r="E26" s="9"/>
      <c r="H26" s="10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9">
        <v>19</v>
      </c>
      <c r="B27" s="2"/>
      <c r="C27" s="2"/>
      <c r="D27" s="60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9">
        <v>20</v>
      </c>
      <c r="B28" s="2"/>
      <c r="C28" s="2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9">
        <v>21</v>
      </c>
      <c r="B29" s="2"/>
      <c r="C29" s="2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9">
        <v>22</v>
      </c>
      <c r="B30" s="2"/>
      <c r="C30" s="2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9">
        <v>23</v>
      </c>
      <c r="B31" s="2"/>
      <c r="C31" s="2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9">
        <v>24</v>
      </c>
      <c r="B32" s="2"/>
      <c r="C32" s="2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9">
        <v>25</v>
      </c>
      <c r="B33" s="2"/>
      <c r="C33" s="2"/>
      <c r="D33" s="60"/>
      <c r="E33" s="9"/>
      <c r="H33" s="10"/>
      <c r="L33" s="10"/>
      <c r="M33" s="9"/>
      <c r="P33" s="10"/>
      <c r="Q33" s="9"/>
      <c r="T33" s="10"/>
      <c r="U33" s="9"/>
      <c r="X33" s="10"/>
      <c r="Y33" s="9"/>
      <c r="AB33" s="10"/>
      <c r="AC33" s="9"/>
      <c r="AD33" s="43"/>
      <c r="AE33" s="44"/>
      <c r="AF33" s="79"/>
      <c r="AG33" s="78"/>
    </row>
    <row r="34" spans="1:33">
      <c r="A34" s="9">
        <v>26</v>
      </c>
      <c r="B34" s="2"/>
      <c r="C34" s="2"/>
      <c r="D34" s="60"/>
      <c r="E34" s="9"/>
      <c r="H34" s="10"/>
      <c r="L34" s="10"/>
      <c r="M34" s="9"/>
      <c r="P34" s="10"/>
      <c r="Q34" s="9"/>
      <c r="T34" s="10"/>
      <c r="U34" s="9"/>
      <c r="X34" s="10"/>
      <c r="Y34" s="9"/>
      <c r="AB34" s="10"/>
      <c r="AC34" s="9"/>
      <c r="AD34" s="43"/>
      <c r="AE34" s="44"/>
      <c r="AF34" s="79"/>
      <c r="AG34" s="78"/>
    </row>
    <row r="35" spans="1:33">
      <c r="A35" s="9">
        <v>27</v>
      </c>
      <c r="B35" s="2"/>
      <c r="C35" s="2"/>
      <c r="D35" s="9"/>
      <c r="E35" s="9"/>
      <c r="H35" s="10"/>
      <c r="L35" s="10"/>
      <c r="P35" s="10"/>
      <c r="T35" s="10"/>
      <c r="X35" s="10"/>
      <c r="AB35" s="10"/>
      <c r="AC35" s="9"/>
      <c r="AD35" s="9"/>
      <c r="AF35" s="10"/>
      <c r="AG35" s="10"/>
    </row>
    <row r="36" spans="1:33">
      <c r="A36" s="9">
        <v>28</v>
      </c>
      <c r="B36" s="2"/>
      <c r="C36" s="2"/>
      <c r="D36" s="9"/>
      <c r="E36" s="9"/>
      <c r="H36" s="10"/>
      <c r="L36" s="10"/>
      <c r="P36" s="10"/>
      <c r="T36" s="10"/>
      <c r="X36" s="10"/>
      <c r="AB36" s="10"/>
      <c r="AC36" s="9"/>
      <c r="AD36" s="9"/>
      <c r="AF36" s="10"/>
      <c r="AG36" s="10"/>
    </row>
    <row r="37" spans="1:33" ht="15.75" thickBot="1">
      <c r="A37" s="11"/>
      <c r="B37" s="5"/>
      <c r="C37" s="5"/>
      <c r="D37" s="61"/>
      <c r="E37" s="11"/>
      <c r="F37" s="12"/>
      <c r="G37" s="12"/>
      <c r="H37" s="13"/>
      <c r="I37" s="12"/>
      <c r="J37" s="12"/>
      <c r="K37" s="12"/>
      <c r="L37" s="13"/>
      <c r="M37" s="11"/>
      <c r="N37" s="12"/>
      <c r="O37" s="12"/>
      <c r="P37" s="13"/>
      <c r="Q37" s="11"/>
      <c r="R37" s="12"/>
      <c r="S37" s="12"/>
      <c r="T37" s="13"/>
      <c r="U37" s="11"/>
      <c r="V37" s="12"/>
      <c r="W37" s="12"/>
      <c r="X37" s="13"/>
      <c r="Y37" s="11"/>
      <c r="Z37" s="12"/>
      <c r="AA37" s="12"/>
      <c r="AB37" s="13"/>
      <c r="AC37" s="11"/>
      <c r="AD37" s="25"/>
      <c r="AE37" s="26"/>
      <c r="AF37" s="27"/>
      <c r="AG37" s="13"/>
    </row>
    <row r="38" spans="1:33">
      <c r="D38" s="42"/>
      <c r="E38">
        <f>SUM(E9:E37)</f>
        <v>234</v>
      </c>
      <c r="F38">
        <f t="shared" ref="F38:AB38" si="0">SUM(F9:F37)</f>
        <v>233</v>
      </c>
      <c r="G38">
        <f t="shared" si="0"/>
        <v>233</v>
      </c>
      <c r="H38">
        <f t="shared" si="0"/>
        <v>233</v>
      </c>
      <c r="I38">
        <f t="shared" si="0"/>
        <v>128</v>
      </c>
      <c r="J38">
        <f t="shared" si="0"/>
        <v>127</v>
      </c>
      <c r="K38">
        <f t="shared" si="0"/>
        <v>127</v>
      </c>
      <c r="L38">
        <f t="shared" si="0"/>
        <v>127</v>
      </c>
      <c r="M38">
        <f t="shared" si="0"/>
        <v>303</v>
      </c>
      <c r="N38">
        <f t="shared" si="0"/>
        <v>280</v>
      </c>
      <c r="O38">
        <f t="shared" si="0"/>
        <v>280</v>
      </c>
      <c r="P38">
        <f t="shared" si="0"/>
        <v>280</v>
      </c>
      <c r="Q38">
        <f t="shared" si="0"/>
        <v>234</v>
      </c>
      <c r="R38">
        <f t="shared" si="0"/>
        <v>233</v>
      </c>
      <c r="S38">
        <f t="shared" si="0"/>
        <v>233</v>
      </c>
      <c r="T38">
        <f t="shared" si="0"/>
        <v>233</v>
      </c>
      <c r="U38">
        <f t="shared" si="0"/>
        <v>183</v>
      </c>
      <c r="V38">
        <f t="shared" si="0"/>
        <v>182</v>
      </c>
      <c r="W38">
        <f t="shared" si="0"/>
        <v>182</v>
      </c>
      <c r="X38">
        <f t="shared" si="0"/>
        <v>182</v>
      </c>
      <c r="Y38">
        <f t="shared" si="0"/>
        <v>156</v>
      </c>
      <c r="Z38">
        <f t="shared" si="0"/>
        <v>155</v>
      </c>
      <c r="AA38">
        <f t="shared" si="0"/>
        <v>155</v>
      </c>
      <c r="AB38">
        <f t="shared" si="0"/>
        <v>154</v>
      </c>
      <c r="AD38" s="24"/>
      <c r="AE38" s="24"/>
      <c r="AF38" s="24"/>
    </row>
    <row r="40" spans="1:33">
      <c r="A40" s="41"/>
      <c r="B40" t="s">
        <v>40</v>
      </c>
    </row>
    <row r="41" spans="1:33">
      <c r="A41" s="15"/>
      <c r="B41" t="s">
        <v>41</v>
      </c>
    </row>
    <row r="42" spans="1:33">
      <c r="A42" s="33"/>
      <c r="B42" t="s">
        <v>42</v>
      </c>
    </row>
    <row r="43" spans="1:33">
      <c r="A43" s="36"/>
      <c r="B43" t="s">
        <v>43</v>
      </c>
    </row>
    <row r="45" spans="1:33">
      <c r="A45" s="38" t="s">
        <v>19</v>
      </c>
      <c r="B45" t="s">
        <v>44</v>
      </c>
    </row>
    <row r="46" spans="1:33" ht="15.75" thickBot="1"/>
    <row r="47" spans="1:33">
      <c r="A47" s="28" t="s">
        <v>45</v>
      </c>
    </row>
    <row r="48" spans="1:33" ht="15.75" thickBot="1">
      <c r="A48" s="29" t="s">
        <v>46</v>
      </c>
      <c r="B48" t="s">
        <v>47</v>
      </c>
    </row>
  </sheetData>
  <sortState xmlns:xlrd2="http://schemas.microsoft.com/office/spreadsheetml/2017/richdata2" ref="B9:AG22">
    <sortCondition descending="1" ref="AG9:AG22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17:AB17">
    <cfRule type="top10" dxfId="1715" priority="71" bottom="1" rank="3"/>
    <cfRule type="top10" dxfId="1714" priority="97" bottom="1" rank="1"/>
    <cfRule type="top10" dxfId="1713" priority="98" bottom="1" rank="1"/>
    <cfRule type="top10" dxfId="1712" priority="122" bottom="1" rank="2"/>
    <cfRule type="top10" dxfId="1711" priority="125" bottom="1" rank="2"/>
    <cfRule type="top10" dxfId="1710" priority="148" bottom="1" rank="3"/>
  </conditionalFormatting>
  <conditionalFormatting sqref="E18:AB18">
    <cfRule type="top10" dxfId="1709" priority="70" bottom="1" rank="3"/>
    <cfRule type="top10" dxfId="1708" priority="96" bottom="1" rank="1"/>
    <cfRule type="top10" dxfId="1707" priority="124" bottom="1" rank="2"/>
    <cfRule type="top10" dxfId="1706" priority="147" bottom="1" rank="3"/>
  </conditionalFormatting>
  <conditionalFormatting sqref="E19:AB19">
    <cfRule type="top10" dxfId="1705" priority="68" bottom="1" rank="3"/>
    <cfRule type="top10" dxfId="1704" priority="94" bottom="1" rank="1"/>
    <cfRule type="top10" dxfId="1703" priority="121" bottom="1" rank="2"/>
    <cfRule type="top10" dxfId="1702" priority="145" bottom="1" rank="3"/>
  </conditionalFormatting>
  <conditionalFormatting sqref="E20:AB20">
    <cfRule type="top10" dxfId="1701" priority="66" bottom="1" rank="3"/>
    <cfRule type="top10" dxfId="1700" priority="92" bottom="1" rank="1"/>
    <cfRule type="top10" dxfId="1699" priority="116" bottom="1" rank="2"/>
    <cfRule type="top10" dxfId="1698" priority="117" bottom="1" rank="3"/>
    <cfRule type="top10" dxfId="1697" priority="118" bottom="1" rank="2"/>
    <cfRule type="top10" dxfId="1696" priority="119" bottom="1" rank="2"/>
    <cfRule type="top10" dxfId="1695" priority="143" bottom="1" rank="3"/>
  </conditionalFormatting>
  <conditionalFormatting sqref="E15:AB15">
    <cfRule type="top10" dxfId="1694" priority="65" bottom="1" rank="3"/>
    <cfRule type="top10" dxfId="1693" priority="72" bottom="1" rank="1"/>
    <cfRule type="top10" dxfId="1692" priority="73" bottom="1" rank="2"/>
    <cfRule type="top10" dxfId="1691" priority="74" bottom="1" rank="3"/>
    <cfRule type="top10" dxfId="1690" priority="91" bottom="1" rank="1"/>
    <cfRule type="top10" dxfId="1689" priority="115" bottom="1" rank="2"/>
    <cfRule type="top10" dxfId="1688" priority="142" percent="1" bottom="1" rank="3"/>
  </conditionalFormatting>
  <conditionalFormatting sqref="E26:AB26">
    <cfRule type="top10" dxfId="1687" priority="63" bottom="1" rank="3"/>
    <cfRule type="top10" dxfId="1686" priority="89" bottom="1" rank="1"/>
    <cfRule type="top10" dxfId="1685" priority="113" bottom="1" rank="2"/>
    <cfRule type="top10" dxfId="1684" priority="140" bottom="1" rank="3"/>
  </conditionalFormatting>
  <conditionalFormatting sqref="E21:AB21">
    <cfRule type="top10" dxfId="1683" priority="60" bottom="1" rank="3"/>
    <cfRule type="top10" dxfId="1682" priority="86" bottom="1" rank="1"/>
    <cfRule type="top10" dxfId="1681" priority="110" bottom="1" rank="2"/>
    <cfRule type="top10" dxfId="1680" priority="137" bottom="1" rank="3"/>
  </conditionalFormatting>
  <conditionalFormatting sqref="E23:AB23">
    <cfRule type="top10" dxfId="1679" priority="58" bottom="1" rank="3"/>
    <cfRule type="top10" dxfId="1678" priority="84" bottom="1" rank="1"/>
    <cfRule type="top10" dxfId="1677" priority="108" bottom="1" rank="2"/>
    <cfRule type="top10" dxfId="1676" priority="135" bottom="1" rank="3"/>
  </conditionalFormatting>
  <conditionalFormatting sqref="E24:AB24">
    <cfRule type="top10" dxfId="1675" priority="57" bottom="1" rank="3"/>
    <cfRule type="top10" dxfId="1674" priority="83" bottom="1" rank="1"/>
    <cfRule type="top10" dxfId="1673" priority="107" bottom="1" rank="2"/>
    <cfRule type="top10" dxfId="1672" priority="134" bottom="1" rank="3"/>
  </conditionalFormatting>
  <conditionalFormatting sqref="E22:AB22">
    <cfRule type="top10" dxfId="1671" priority="56" bottom="1" rank="3"/>
    <cfRule type="top10" dxfId="1670" priority="82" bottom="1" rank="1"/>
    <cfRule type="top10" dxfId="1669" priority="106" bottom="1" rank="2"/>
    <cfRule type="top10" dxfId="1668" priority="133" bottom="1" rank="3"/>
  </conditionalFormatting>
  <conditionalFormatting sqref="E29:M29 O29:Q29 S29:T29 Y29:AB29">
    <cfRule type="top10" dxfId="1667" priority="55" bottom="1" rank="3"/>
    <cfRule type="top10" dxfId="1666" priority="81" bottom="1" rank="1"/>
    <cfRule type="top10" dxfId="1665" priority="105" bottom="1" rank="2"/>
    <cfRule type="top10" dxfId="1664" priority="132" bottom="1" rank="3"/>
  </conditionalFormatting>
  <conditionalFormatting sqref="E28:M28 O28:Q28 S28:U28 W28:AB28">
    <cfRule type="top10" dxfId="1663" priority="54" bottom="1" rank="3"/>
    <cfRule type="top10" dxfId="1662" priority="80" bottom="1" rank="1"/>
    <cfRule type="top10" dxfId="1661" priority="104" bottom="1" rank="2"/>
    <cfRule type="top10" dxfId="1660" priority="131" bottom="1" rank="3"/>
  </conditionalFormatting>
  <conditionalFormatting sqref="E33:M33 O33:Q33 S33:T33 Y33:AB33">
    <cfRule type="top10" dxfId="1659" priority="53" bottom="1" rank="3"/>
    <cfRule type="top10" dxfId="1658" priority="79" bottom="1" rank="1"/>
    <cfRule type="top10" dxfId="1657" priority="103" bottom="1" rank="2"/>
    <cfRule type="top10" dxfId="1656" priority="130" bottom="1" rank="3"/>
  </conditionalFormatting>
  <conditionalFormatting sqref="E30:M30 O30:Q30 S30:U30 W30:AB30">
    <cfRule type="top10" dxfId="1655" priority="52" bottom="1" rank="3"/>
    <cfRule type="top10" dxfId="1654" priority="78" bottom="1" rank="1"/>
    <cfRule type="top10" dxfId="1653" priority="102" bottom="1" rank="2"/>
    <cfRule type="top10" dxfId="1652" priority="129" bottom="1" rank="3"/>
  </conditionalFormatting>
  <conditionalFormatting sqref="E31:M31 O31:Q31 S31:T31 Y31:AB31">
    <cfRule type="top10" dxfId="1651" priority="51" bottom="1" rank="3"/>
    <cfRule type="top10" dxfId="1650" priority="77" bottom="1" rank="1"/>
    <cfRule type="top10" dxfId="1649" priority="101" bottom="1" rank="2"/>
    <cfRule type="top10" dxfId="1648" priority="128" bottom="1" rank="3"/>
  </conditionalFormatting>
  <conditionalFormatting sqref="E32:M32 O32:Q32 S32:U32 W32:AB32">
    <cfRule type="top10" dxfId="1647" priority="50" bottom="1" rank="3"/>
    <cfRule type="top10" dxfId="1646" priority="76" bottom="1" rank="1"/>
    <cfRule type="top10" dxfId="1645" priority="100" bottom="1" rank="2"/>
    <cfRule type="top10" dxfId="1644" priority="127" bottom="1" rank="3"/>
  </conditionalFormatting>
  <conditionalFormatting sqref="E34:M34 O34:Q34 S34:U34 W34:AB34">
    <cfRule type="top10" dxfId="1643" priority="49" bottom="1" rank="3"/>
    <cfRule type="top10" dxfId="1642" priority="75" bottom="1" rank="1"/>
    <cfRule type="top10" dxfId="1641" priority="99" bottom="1" rank="2"/>
    <cfRule type="top10" dxfId="1640" priority="126" bottom="1" rank="3"/>
  </conditionalFormatting>
  <conditionalFormatting sqref="E16:AB16">
    <cfRule type="top10" dxfId="1639" priority="45" bottom="1" rank="3"/>
    <cfRule type="top10" dxfId="1638" priority="46" bottom="1" rank="1"/>
    <cfRule type="top10" dxfId="1637" priority="47" bottom="1" rank="2"/>
    <cfRule type="top10" dxfId="1636" priority="48" bottom="1" rank="3"/>
  </conditionalFormatting>
  <conditionalFormatting sqref="U33:X33 U29:X29 U31:X31">
    <cfRule type="top10" dxfId="1635" priority="41" bottom="1" rank="3"/>
    <cfRule type="top10" dxfId="1634" priority="42" bottom="1" rank="1"/>
    <cfRule type="top10" dxfId="1633" priority="43" bottom="1" rank="2"/>
    <cfRule type="top10" dxfId="1632" priority="44" bottom="1" rank="3"/>
  </conditionalFormatting>
  <conditionalFormatting sqref="V32 E27:Q27 S27:AB27 V28 N28:N34 V34 V30">
    <cfRule type="top10" dxfId="1631" priority="149" bottom="1" rank="3"/>
    <cfRule type="top10" dxfId="1630" priority="150" bottom="1" rank="1"/>
    <cfRule type="top10" dxfId="1629" priority="151" bottom="1" rank="2"/>
    <cfRule type="top10" dxfId="1628" priority="152" bottom="1" rank="3"/>
  </conditionalFormatting>
  <conditionalFormatting sqref="E25:AB25 R27:R34">
    <cfRule type="top10" dxfId="1627" priority="153" bottom="1" rank="3"/>
    <cfRule type="top10" dxfId="1626" priority="154" bottom="1" rank="1"/>
    <cfRule type="top10" dxfId="1625" priority="155" bottom="1" rank="2"/>
    <cfRule type="top10" dxfId="1624" priority="156" bottom="1" rank="3"/>
  </conditionalFormatting>
  <conditionalFormatting sqref="E9:AB9">
    <cfRule type="top10" dxfId="1623" priority="34" bottom="1" rank="3"/>
    <cfRule type="top10" dxfId="1622" priority="36" bottom="1" rank="1"/>
    <cfRule type="top10" dxfId="1621" priority="38" bottom="1" rank="2"/>
    <cfRule type="top10" dxfId="1620" priority="40" bottom="1" rank="3"/>
  </conditionalFormatting>
  <conditionalFormatting sqref="E10:AB10">
    <cfRule type="top10" dxfId="1619" priority="33" bottom="1" rank="3"/>
    <cfRule type="top10" dxfId="1618" priority="35" bottom="1" rank="1"/>
    <cfRule type="top10" dxfId="1617" priority="37" bottom="1" rank="2"/>
    <cfRule type="top10" dxfId="1616" priority="39" bottom="1" rank="3"/>
  </conditionalFormatting>
  <conditionalFormatting sqref="E13:AB13">
    <cfRule type="top10" dxfId="1615" priority="9" bottom="1" rank="3"/>
    <cfRule type="top10" dxfId="1614" priority="17" bottom="1" rank="1"/>
    <cfRule type="top10" dxfId="1613" priority="18" bottom="1" rank="1"/>
    <cfRule type="top10" dxfId="1612" priority="25" bottom="1" rank="2"/>
    <cfRule type="top10" dxfId="1611" priority="27" bottom="1" rank="2"/>
    <cfRule type="top10" dxfId="1610" priority="32" bottom="1" rank="3"/>
  </conditionalFormatting>
  <conditionalFormatting sqref="E14:AB14">
    <cfRule type="top10" dxfId="1609" priority="8" bottom="1" rank="3"/>
    <cfRule type="top10" dxfId="1608" priority="16" bottom="1" rank="1"/>
    <cfRule type="top10" dxfId="1607" priority="26" bottom="1" rank="2"/>
    <cfRule type="top10" dxfId="1606" priority="31" bottom="1" rank="3"/>
  </conditionalFormatting>
  <conditionalFormatting sqref="E15:AB15">
    <cfRule type="top10" dxfId="1605" priority="7" bottom="1" rank="3"/>
    <cfRule type="top10" dxfId="1604" priority="15" bottom="1" rank="1"/>
    <cfRule type="top10" dxfId="1603" priority="24" bottom="1" rank="2"/>
    <cfRule type="top10" dxfId="1602" priority="30" bottom="1" rank="3"/>
  </conditionalFormatting>
  <conditionalFormatting sqref="E16:AB16">
    <cfRule type="top10" dxfId="1601" priority="6" bottom="1" rank="3"/>
    <cfRule type="top10" dxfId="1600" priority="14" bottom="1" rank="1"/>
    <cfRule type="top10" dxfId="1599" priority="20" bottom="1" rank="2"/>
    <cfRule type="top10" dxfId="1598" priority="21" bottom="1" rank="3"/>
    <cfRule type="top10" dxfId="1597" priority="22" bottom="1" rank="2"/>
    <cfRule type="top10" dxfId="1596" priority="23" bottom="1" rank="2"/>
    <cfRule type="top10" dxfId="1595" priority="29" bottom="1" rank="3"/>
  </conditionalFormatting>
  <conditionalFormatting sqref="E11:AB11">
    <cfRule type="top10" dxfId="1594" priority="5" bottom="1" rank="3"/>
    <cfRule type="top10" dxfId="1593" priority="10" bottom="1" rank="1"/>
    <cfRule type="top10" dxfId="1592" priority="11" bottom="1" rank="2"/>
    <cfRule type="top10" dxfId="1591" priority="12" bottom="1" rank="3"/>
    <cfRule type="top10" dxfId="1590" priority="13" bottom="1" rank="1"/>
    <cfRule type="top10" dxfId="1589" priority="19" bottom="1" rank="2"/>
    <cfRule type="top10" dxfId="1588" priority="28" percent="1" bottom="1" rank="3"/>
  </conditionalFormatting>
  <conditionalFormatting sqref="E12:AB12">
    <cfRule type="top10" dxfId="1587" priority="1" bottom="1" rank="3"/>
    <cfRule type="top10" dxfId="1586" priority="2" bottom="1" rank="1"/>
    <cfRule type="top10" dxfId="1585" priority="3" bottom="1" rank="2"/>
    <cfRule type="top10" dxfId="1584" priority="4" bottom="1" rank="3"/>
  </conditionalFormatting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3"/>
  <sheetViews>
    <sheetView zoomScale="80" zoomScaleNormal="80" workbookViewId="0">
      <selection activeCell="C9" sqref="C9"/>
    </sheetView>
  </sheetViews>
  <sheetFormatPr defaultRowHeight="15"/>
  <cols>
    <col min="2" max="2" width="13.7109375" bestFit="1" customWidth="1"/>
    <col min="3" max="3" width="23.140625" bestFit="1" customWidth="1"/>
    <col min="4" max="4" width="18.28515625" customWidth="1"/>
    <col min="5" max="28" width="7.42578125" bestFit="1" customWidth="1"/>
  </cols>
  <sheetData>
    <row r="1" spans="1:33" ht="18.75">
      <c r="A1" s="3" t="str">
        <f>+'Cadet 160cc'!A1</f>
        <v>NXT GP DUTCH OPEN 2022</v>
      </c>
    </row>
    <row r="3" spans="1:33">
      <c r="A3" s="4" t="s">
        <v>69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5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70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106</v>
      </c>
      <c r="C9" s="100" t="s">
        <v>71</v>
      </c>
      <c r="D9" s="60"/>
      <c r="E9" s="9">
        <v>0</v>
      </c>
      <c r="F9">
        <v>0</v>
      </c>
      <c r="G9">
        <v>0</v>
      </c>
      <c r="H9" s="10">
        <v>0</v>
      </c>
      <c r="I9">
        <v>0</v>
      </c>
      <c r="J9">
        <v>0</v>
      </c>
      <c r="K9">
        <v>0</v>
      </c>
      <c r="L9" s="10">
        <v>0</v>
      </c>
      <c r="M9" s="9">
        <v>30</v>
      </c>
      <c r="N9" s="36">
        <f>32+1</f>
        <v>33</v>
      </c>
      <c r="O9">
        <v>32</v>
      </c>
      <c r="P9" s="10">
        <v>35</v>
      </c>
      <c r="Q9" s="9">
        <v>0</v>
      </c>
      <c r="R9">
        <v>0</v>
      </c>
      <c r="S9">
        <v>0</v>
      </c>
      <c r="T9" s="10">
        <v>0</v>
      </c>
      <c r="U9" s="9">
        <v>0</v>
      </c>
      <c r="V9">
        <v>0</v>
      </c>
      <c r="W9">
        <v>0</v>
      </c>
      <c r="X9" s="10">
        <v>0</v>
      </c>
      <c r="Y9" s="9">
        <v>0</v>
      </c>
      <c r="Z9">
        <v>0</v>
      </c>
      <c r="AA9">
        <v>0</v>
      </c>
      <c r="AB9" s="10">
        <v>0</v>
      </c>
      <c r="AC9" s="9">
        <f>SUM(E9:AB9)</f>
        <v>130</v>
      </c>
      <c r="AD9" s="43">
        <f t="shared" ref="AD9:AF15" si="0">IF(ISERROR(SMALL($E9:$AB9,COUNTIF($E9:$AB9,-1)+COLUMN(AD9)-29)),"",SMALL($E9:$AB9,COUNTIF($E9:$AB9,-1)+COLUMN(AD9)-29))</f>
        <v>0</v>
      </c>
      <c r="AE9" s="44">
        <f t="shared" si="0"/>
        <v>0</v>
      </c>
      <c r="AF9" s="79">
        <f t="shared" si="0"/>
        <v>0</v>
      </c>
      <c r="AG9" s="78">
        <f t="shared" ref="AG9:AG12" si="1">+AC9-AD9-AE9-AF9</f>
        <v>130</v>
      </c>
    </row>
    <row r="10" spans="1:33">
      <c r="A10" s="2">
        <v>2</v>
      </c>
      <c r="B10" s="2">
        <v>832</v>
      </c>
      <c r="C10" s="2" t="s">
        <v>72</v>
      </c>
      <c r="D10" s="60"/>
      <c r="E10" s="9">
        <v>0</v>
      </c>
      <c r="F10">
        <v>0</v>
      </c>
      <c r="G10">
        <v>0</v>
      </c>
      <c r="H10" s="10">
        <v>0</v>
      </c>
      <c r="I10">
        <v>0</v>
      </c>
      <c r="J10">
        <v>0</v>
      </c>
      <c r="K10">
        <v>0</v>
      </c>
      <c r="L10" s="10">
        <v>0</v>
      </c>
      <c r="M10" s="14">
        <f>1+35+1</f>
        <v>37</v>
      </c>
      <c r="N10">
        <v>30</v>
      </c>
      <c r="O10" s="36">
        <f>30+1</f>
        <v>31</v>
      </c>
      <c r="P10" s="10">
        <v>29</v>
      </c>
      <c r="Q10" s="9">
        <v>0</v>
      </c>
      <c r="R10">
        <v>0</v>
      </c>
      <c r="S10">
        <v>0</v>
      </c>
      <c r="T10" s="10">
        <v>0</v>
      </c>
      <c r="U10" s="9">
        <v>0</v>
      </c>
      <c r="V10">
        <v>0</v>
      </c>
      <c r="W10">
        <v>0</v>
      </c>
      <c r="X10" s="10">
        <v>0</v>
      </c>
      <c r="Y10" s="9">
        <v>0</v>
      </c>
      <c r="Z10">
        <v>0</v>
      </c>
      <c r="AA10">
        <v>0</v>
      </c>
      <c r="AB10" s="10">
        <v>0</v>
      </c>
      <c r="AC10" s="9">
        <f>SUM(E10:AB10)</f>
        <v>127</v>
      </c>
      <c r="AD10" s="43">
        <f t="shared" si="0"/>
        <v>0</v>
      </c>
      <c r="AE10" s="44">
        <f t="shared" si="0"/>
        <v>0</v>
      </c>
      <c r="AF10" s="79">
        <f t="shared" si="0"/>
        <v>0</v>
      </c>
      <c r="AG10" s="78">
        <f t="shared" si="1"/>
        <v>127</v>
      </c>
    </row>
    <row r="11" spans="1:33">
      <c r="A11" s="2">
        <v>3</v>
      </c>
      <c r="B11" s="2">
        <v>875</v>
      </c>
      <c r="C11" s="2" t="s">
        <v>73</v>
      </c>
      <c r="D11" s="60"/>
      <c r="E11" s="9">
        <v>0</v>
      </c>
      <c r="F11">
        <v>0</v>
      </c>
      <c r="G11">
        <v>0</v>
      </c>
      <c r="H11" s="10">
        <v>0</v>
      </c>
      <c r="I11">
        <v>0</v>
      </c>
      <c r="J11">
        <v>0</v>
      </c>
      <c r="K11">
        <v>0</v>
      </c>
      <c r="L11" s="10">
        <v>0</v>
      </c>
      <c r="M11" s="9">
        <v>32</v>
      </c>
      <c r="N11">
        <v>29</v>
      </c>
      <c r="O11">
        <v>29</v>
      </c>
      <c r="P11" s="37">
        <f>30+1</f>
        <v>31</v>
      </c>
      <c r="Q11" s="9">
        <v>0</v>
      </c>
      <c r="R11">
        <v>0</v>
      </c>
      <c r="S11">
        <v>0</v>
      </c>
      <c r="T11" s="10">
        <v>0</v>
      </c>
      <c r="U11" s="9">
        <v>0</v>
      </c>
      <c r="V11">
        <v>0</v>
      </c>
      <c r="W11">
        <v>0</v>
      </c>
      <c r="X11" s="10">
        <v>0</v>
      </c>
      <c r="Y11" s="9">
        <v>0</v>
      </c>
      <c r="Z11">
        <v>0</v>
      </c>
      <c r="AA11">
        <v>0</v>
      </c>
      <c r="AB11" s="10">
        <v>0</v>
      </c>
      <c r="AC11" s="9">
        <f>SUM(E11:AB11)</f>
        <v>121</v>
      </c>
      <c r="AD11" s="43">
        <f t="shared" si="0"/>
        <v>0</v>
      </c>
      <c r="AE11" s="44">
        <f t="shared" si="0"/>
        <v>0</v>
      </c>
      <c r="AF11" s="79">
        <f t="shared" si="0"/>
        <v>0</v>
      </c>
      <c r="AG11" s="78">
        <f t="shared" si="1"/>
        <v>121</v>
      </c>
    </row>
    <row r="12" spans="1:33">
      <c r="A12" s="2">
        <v>4</v>
      </c>
      <c r="B12" s="2">
        <v>4</v>
      </c>
      <c r="C12" s="2" t="s">
        <v>74</v>
      </c>
      <c r="D12" s="60"/>
      <c r="E12" s="9">
        <v>0</v>
      </c>
      <c r="F12">
        <v>0</v>
      </c>
      <c r="G12">
        <v>0</v>
      </c>
      <c r="H12" s="10">
        <v>0</v>
      </c>
      <c r="I12">
        <v>0</v>
      </c>
      <c r="J12">
        <v>0</v>
      </c>
      <c r="K12">
        <v>0</v>
      </c>
      <c r="L12" s="10">
        <v>0</v>
      </c>
      <c r="M12" s="9">
        <v>0</v>
      </c>
      <c r="N12">
        <v>35</v>
      </c>
      <c r="O12">
        <v>35</v>
      </c>
      <c r="P12" s="10">
        <v>32</v>
      </c>
      <c r="Q12" s="9">
        <v>0</v>
      </c>
      <c r="R12">
        <v>0</v>
      </c>
      <c r="S12">
        <v>0</v>
      </c>
      <c r="T12" s="10">
        <v>0</v>
      </c>
      <c r="U12" s="9">
        <v>0</v>
      </c>
      <c r="V12">
        <v>0</v>
      </c>
      <c r="W12">
        <v>0</v>
      </c>
      <c r="X12" s="10">
        <v>0</v>
      </c>
      <c r="Y12" s="9">
        <v>0</v>
      </c>
      <c r="Z12">
        <v>0</v>
      </c>
      <c r="AA12">
        <v>0</v>
      </c>
      <c r="AB12" s="10">
        <v>0</v>
      </c>
      <c r="AC12" s="9">
        <f>SUM(E12:AB12)</f>
        <v>102</v>
      </c>
      <c r="AD12" s="43">
        <f t="shared" si="0"/>
        <v>0</v>
      </c>
      <c r="AE12" s="44">
        <f t="shared" si="0"/>
        <v>0</v>
      </c>
      <c r="AF12" s="79">
        <f t="shared" si="0"/>
        <v>0</v>
      </c>
      <c r="AG12" s="78">
        <f t="shared" si="1"/>
        <v>102</v>
      </c>
    </row>
    <row r="13" spans="1:33">
      <c r="A13" s="2"/>
      <c r="B13" s="2"/>
      <c r="C13" s="2" t="s">
        <v>75</v>
      </c>
      <c r="D13" s="60"/>
      <c r="E13" s="9">
        <v>0</v>
      </c>
      <c r="F13">
        <v>0</v>
      </c>
      <c r="G13">
        <v>0</v>
      </c>
      <c r="H13" s="10">
        <v>0</v>
      </c>
      <c r="I13">
        <v>0</v>
      </c>
      <c r="J13">
        <v>0</v>
      </c>
      <c r="K13">
        <v>0</v>
      </c>
      <c r="L13" s="10">
        <v>0</v>
      </c>
      <c r="M13" s="9">
        <v>0</v>
      </c>
      <c r="N13">
        <v>0</v>
      </c>
      <c r="O13">
        <v>0</v>
      </c>
      <c r="P13" s="10">
        <v>0</v>
      </c>
      <c r="Q13" s="9">
        <v>0</v>
      </c>
      <c r="R13">
        <v>0</v>
      </c>
      <c r="S13">
        <v>0</v>
      </c>
      <c r="T13" s="10">
        <v>0</v>
      </c>
      <c r="U13" s="9">
        <v>29</v>
      </c>
      <c r="V13">
        <v>32</v>
      </c>
      <c r="W13">
        <v>35</v>
      </c>
      <c r="X13" s="10">
        <v>0</v>
      </c>
      <c r="Y13" s="9"/>
      <c r="AB13" s="10"/>
      <c r="AC13" s="9">
        <f t="shared" ref="AC13:AC15" si="2">SUM(E13:AB13)</f>
        <v>96</v>
      </c>
      <c r="AD13" s="43">
        <f t="shared" si="0"/>
        <v>0</v>
      </c>
      <c r="AE13" s="44">
        <f t="shared" si="0"/>
        <v>0</v>
      </c>
      <c r="AF13" s="79">
        <f t="shared" si="0"/>
        <v>0</v>
      </c>
      <c r="AG13" s="78">
        <f t="shared" ref="AG13:AG15" si="3">+AC13-AD13-AE13-AF13</f>
        <v>96</v>
      </c>
    </row>
    <row r="14" spans="1:33">
      <c r="A14" s="2"/>
      <c r="B14" s="2"/>
      <c r="C14" s="2" t="s">
        <v>76</v>
      </c>
      <c r="D14" s="60"/>
      <c r="E14" s="9">
        <v>0</v>
      </c>
      <c r="F14">
        <v>0</v>
      </c>
      <c r="G14">
        <v>0</v>
      </c>
      <c r="H14" s="10">
        <v>0</v>
      </c>
      <c r="I14">
        <v>0</v>
      </c>
      <c r="J14">
        <v>0</v>
      </c>
      <c r="K14">
        <v>0</v>
      </c>
      <c r="L14" s="10">
        <v>0</v>
      </c>
      <c r="M14" s="9">
        <v>0</v>
      </c>
      <c r="N14">
        <v>0</v>
      </c>
      <c r="O14">
        <v>0</v>
      </c>
      <c r="P14" s="10">
        <v>0</v>
      </c>
      <c r="Q14" s="9">
        <v>0</v>
      </c>
      <c r="R14">
        <v>0</v>
      </c>
      <c r="S14">
        <v>0</v>
      </c>
      <c r="T14" s="10">
        <v>0</v>
      </c>
      <c r="U14" s="9">
        <v>35</v>
      </c>
      <c r="V14">
        <v>35</v>
      </c>
      <c r="W14">
        <v>30</v>
      </c>
      <c r="X14" s="10">
        <v>0</v>
      </c>
      <c r="Y14" s="9"/>
      <c r="AB14" s="10"/>
      <c r="AC14" s="9">
        <f t="shared" si="2"/>
        <v>100</v>
      </c>
      <c r="AD14" s="43">
        <f t="shared" si="0"/>
        <v>0</v>
      </c>
      <c r="AE14" s="44">
        <f t="shared" si="0"/>
        <v>0</v>
      </c>
      <c r="AF14" s="79">
        <f t="shared" si="0"/>
        <v>0</v>
      </c>
      <c r="AG14" s="78">
        <f t="shared" si="3"/>
        <v>100</v>
      </c>
    </row>
    <row r="15" spans="1:33">
      <c r="A15" s="2"/>
      <c r="B15" s="2"/>
      <c r="C15" s="2" t="s">
        <v>77</v>
      </c>
      <c r="D15" s="60"/>
      <c r="E15" s="9">
        <v>0</v>
      </c>
      <c r="F15">
        <v>0</v>
      </c>
      <c r="G15">
        <v>0</v>
      </c>
      <c r="H15" s="10">
        <v>0</v>
      </c>
      <c r="I15">
        <v>0</v>
      </c>
      <c r="J15">
        <v>0</v>
      </c>
      <c r="K15">
        <v>0</v>
      </c>
      <c r="L15" s="10">
        <v>0</v>
      </c>
      <c r="M15" s="9">
        <v>0</v>
      </c>
      <c r="N15">
        <v>0</v>
      </c>
      <c r="O15">
        <v>0</v>
      </c>
      <c r="P15" s="10">
        <v>0</v>
      </c>
      <c r="Q15" s="9">
        <v>0</v>
      </c>
      <c r="R15">
        <v>0</v>
      </c>
      <c r="S15">
        <v>0</v>
      </c>
      <c r="T15" s="10">
        <v>0</v>
      </c>
      <c r="U15" s="9"/>
      <c r="X15" s="10">
        <v>0</v>
      </c>
      <c r="Y15" s="9"/>
      <c r="AB15" s="10"/>
      <c r="AC15" s="9">
        <f t="shared" si="2"/>
        <v>0</v>
      </c>
      <c r="AD15" s="43">
        <f t="shared" si="0"/>
        <v>0</v>
      </c>
      <c r="AE15" s="44">
        <f t="shared" si="0"/>
        <v>0</v>
      </c>
      <c r="AF15" s="79">
        <f t="shared" si="0"/>
        <v>0</v>
      </c>
      <c r="AG15" s="78">
        <f t="shared" si="3"/>
        <v>0</v>
      </c>
    </row>
    <row r="16" spans="1:33">
      <c r="A16" s="2"/>
      <c r="B16" s="2"/>
      <c r="C16" s="2" t="s">
        <v>78</v>
      </c>
      <c r="D16" s="60"/>
      <c r="E16" s="9">
        <v>0</v>
      </c>
      <c r="F16">
        <v>0</v>
      </c>
      <c r="G16">
        <v>0</v>
      </c>
      <c r="H16" s="10">
        <v>0</v>
      </c>
      <c r="I16">
        <v>0</v>
      </c>
      <c r="J16">
        <v>0</v>
      </c>
      <c r="K16">
        <v>0</v>
      </c>
      <c r="L16" s="10">
        <v>0</v>
      </c>
      <c r="M16" s="9">
        <v>0</v>
      </c>
      <c r="N16">
        <v>0</v>
      </c>
      <c r="O16">
        <v>0</v>
      </c>
      <c r="P16" s="10">
        <v>0</v>
      </c>
      <c r="Q16" s="9">
        <v>0</v>
      </c>
      <c r="R16">
        <v>0</v>
      </c>
      <c r="S16">
        <v>0</v>
      </c>
      <c r="T16" s="10">
        <v>0</v>
      </c>
      <c r="U16" s="9"/>
      <c r="X16" s="10">
        <v>0</v>
      </c>
      <c r="Y16" s="9"/>
      <c r="AB16" s="10"/>
      <c r="AC16" s="9"/>
      <c r="AD16" s="43"/>
      <c r="AE16" s="44"/>
      <c r="AF16" s="79"/>
      <c r="AG16" s="78"/>
    </row>
    <row r="17" spans="1:33">
      <c r="A17" s="2"/>
      <c r="B17" s="2"/>
      <c r="C17" s="2"/>
      <c r="D17" s="60"/>
      <c r="E17" s="9"/>
      <c r="H17" s="10"/>
      <c r="L17" s="10"/>
      <c r="M17" s="9"/>
      <c r="P17" s="10"/>
      <c r="Q17" s="9"/>
      <c r="T17" s="10"/>
      <c r="U17" s="9"/>
      <c r="X17" s="10"/>
      <c r="Y17" s="9"/>
      <c r="AB17" s="10"/>
      <c r="AC17" s="9"/>
      <c r="AD17" s="43"/>
      <c r="AE17" s="44"/>
      <c r="AF17" s="79"/>
      <c r="AG17" s="78"/>
    </row>
    <row r="18" spans="1:33">
      <c r="A18" s="2"/>
      <c r="B18" s="2"/>
      <c r="C18" s="2"/>
      <c r="D18" s="60"/>
      <c r="E18" s="9"/>
      <c r="H18" s="10"/>
      <c r="L18" s="10"/>
      <c r="M18" s="9"/>
      <c r="P18" s="10"/>
      <c r="Q18" s="9"/>
      <c r="T18" s="10"/>
      <c r="U18" s="9"/>
      <c r="X18" s="10"/>
      <c r="Y18" s="9"/>
      <c r="AB18" s="10"/>
      <c r="AC18" s="9"/>
      <c r="AD18" s="43"/>
      <c r="AE18" s="44"/>
      <c r="AF18" s="79"/>
      <c r="AG18" s="78"/>
    </row>
    <row r="19" spans="1:33">
      <c r="A19" s="2"/>
      <c r="B19" s="2"/>
      <c r="C19" s="2"/>
      <c r="D19" s="60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/>
    </row>
    <row r="20" spans="1:33">
      <c r="A20" s="2"/>
      <c r="B20" s="2"/>
      <c r="C20" s="2"/>
      <c r="D20" s="60"/>
      <c r="E20" s="9"/>
      <c r="H20" s="10"/>
      <c r="L20" s="10"/>
      <c r="M20" s="9"/>
      <c r="P20" s="10"/>
      <c r="Q20" s="9"/>
      <c r="T20" s="10"/>
      <c r="U20" s="9"/>
      <c r="X20" s="10"/>
      <c r="Y20" s="9"/>
      <c r="AB20" s="10"/>
      <c r="AC20" s="9"/>
      <c r="AD20" s="43"/>
      <c r="AE20" s="44"/>
      <c r="AF20" s="79"/>
      <c r="AG20" s="78"/>
    </row>
    <row r="21" spans="1:33">
      <c r="A21" s="2"/>
      <c r="B21" s="2"/>
      <c r="C21" s="2"/>
      <c r="D21" s="60"/>
      <c r="E21" s="9"/>
      <c r="H21" s="10"/>
      <c r="L21" s="10"/>
      <c r="M21" s="9"/>
      <c r="P21" s="10"/>
      <c r="Q21" s="9"/>
      <c r="T21" s="10"/>
      <c r="U21" s="9"/>
      <c r="X21" s="10"/>
      <c r="Y21" s="9"/>
      <c r="AB21" s="10"/>
      <c r="AC21" s="9"/>
      <c r="AD21" s="43"/>
      <c r="AE21" s="44"/>
      <c r="AF21" s="79"/>
      <c r="AG21" s="78"/>
    </row>
    <row r="22" spans="1:33">
      <c r="A22" s="2"/>
      <c r="B22" s="2"/>
      <c r="C22" s="2"/>
      <c r="D22" s="60"/>
      <c r="E22" s="9"/>
      <c r="H22" s="10"/>
      <c r="L22" s="10"/>
      <c r="M22" s="9"/>
      <c r="P22" s="10"/>
      <c r="Q22" s="9"/>
      <c r="T22" s="10"/>
      <c r="U22" s="9"/>
      <c r="X22" s="10"/>
      <c r="Y22" s="9"/>
      <c r="AB22" s="10"/>
      <c r="AC22" s="9"/>
      <c r="AD22" s="43"/>
      <c r="AE22" s="44"/>
      <c r="AF22" s="79"/>
      <c r="AG22" s="78"/>
    </row>
    <row r="23" spans="1:33">
      <c r="A23" s="2"/>
      <c r="B23" s="2"/>
      <c r="C23" s="2"/>
      <c r="D23" s="60"/>
      <c r="E23" s="9"/>
      <c r="H23" s="10"/>
      <c r="L23" s="10"/>
      <c r="M23" s="9"/>
      <c r="P23" s="10"/>
      <c r="Q23" s="9"/>
      <c r="T23" s="10"/>
      <c r="U23" s="9"/>
      <c r="X23" s="10"/>
      <c r="Y23" s="9"/>
      <c r="AB23" s="10"/>
      <c r="AC23" s="9"/>
      <c r="AD23" s="43"/>
      <c r="AE23" s="44"/>
      <c r="AF23" s="79"/>
      <c r="AG23" s="78"/>
    </row>
    <row r="24" spans="1:33">
      <c r="A24" s="2"/>
      <c r="B24" s="2"/>
      <c r="C24" s="2"/>
      <c r="D24" s="60"/>
      <c r="E24" s="9"/>
      <c r="H24" s="10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3">
      <c r="A25" s="2"/>
      <c r="B25" s="2"/>
      <c r="C25" s="2"/>
      <c r="D25" s="60"/>
      <c r="E25" s="9"/>
      <c r="H25" s="10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2"/>
      <c r="B26" s="2"/>
      <c r="C26" s="2"/>
      <c r="D26" s="60"/>
      <c r="E26" s="9"/>
      <c r="H26" s="10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2"/>
      <c r="B27" s="2"/>
      <c r="C27" s="2"/>
      <c r="D27" s="60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2"/>
      <c r="B28" s="2"/>
      <c r="C28" s="2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2"/>
      <c r="B29" s="2"/>
      <c r="C29" s="2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/>
      <c r="B30" s="2"/>
      <c r="C30" s="2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/>
      <c r="B31" s="2"/>
      <c r="C31" s="2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/>
      <c r="B32" s="2"/>
      <c r="C32" s="2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 ht="15.75" thickBot="1">
      <c r="A33" s="5"/>
      <c r="B33" s="5"/>
      <c r="C33" s="5"/>
      <c r="D33" s="61"/>
      <c r="E33" s="11"/>
      <c r="F33" s="12"/>
      <c r="G33" s="12"/>
      <c r="H33" s="13"/>
      <c r="I33" s="12"/>
      <c r="J33" s="12"/>
      <c r="K33" s="12"/>
      <c r="L33" s="13"/>
      <c r="M33" s="11"/>
      <c r="N33" s="12"/>
      <c r="O33" s="12"/>
      <c r="P33" s="13"/>
      <c r="Q33" s="11"/>
      <c r="R33" s="12"/>
      <c r="S33" s="12"/>
      <c r="T33" s="13"/>
      <c r="U33" s="11"/>
      <c r="V33" s="12"/>
      <c r="W33" s="12"/>
      <c r="X33" s="13"/>
      <c r="Y33" s="11"/>
      <c r="Z33" s="12"/>
      <c r="AA33" s="12"/>
      <c r="AB33" s="13"/>
      <c r="AC33" s="11"/>
      <c r="AD33" s="62"/>
      <c r="AE33" s="63"/>
      <c r="AF33" s="82"/>
      <c r="AG33" s="81"/>
    </row>
    <row r="34" spans="1:33">
      <c r="E34">
        <f>SUM(E9:E33)</f>
        <v>0</v>
      </c>
      <c r="F34">
        <f t="shared" ref="F34:AB34" si="4">SUM(F9:F33)</f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99</v>
      </c>
      <c r="N34">
        <f t="shared" si="4"/>
        <v>127</v>
      </c>
      <c r="O34">
        <f t="shared" si="4"/>
        <v>127</v>
      </c>
      <c r="P34">
        <f t="shared" si="4"/>
        <v>127</v>
      </c>
      <c r="Q34">
        <f t="shared" si="4"/>
        <v>0</v>
      </c>
      <c r="R34">
        <f t="shared" si="4"/>
        <v>0</v>
      </c>
      <c r="S34">
        <f t="shared" si="4"/>
        <v>0</v>
      </c>
      <c r="T34">
        <f t="shared" si="4"/>
        <v>0</v>
      </c>
      <c r="U34">
        <f t="shared" si="4"/>
        <v>64</v>
      </c>
      <c r="V34">
        <f t="shared" si="4"/>
        <v>67</v>
      </c>
      <c r="W34">
        <f t="shared" si="4"/>
        <v>65</v>
      </c>
      <c r="X34">
        <f t="shared" si="4"/>
        <v>0</v>
      </c>
      <c r="Y34">
        <f t="shared" si="4"/>
        <v>0</v>
      </c>
      <c r="Z34">
        <f t="shared" si="4"/>
        <v>0</v>
      </c>
      <c r="AA34">
        <f t="shared" si="4"/>
        <v>0</v>
      </c>
      <c r="AB34">
        <f t="shared" si="4"/>
        <v>0</v>
      </c>
    </row>
    <row r="35" spans="1:33">
      <c r="A35" s="64"/>
      <c r="B35" t="s">
        <v>79</v>
      </c>
    </row>
    <row r="36" spans="1:33">
      <c r="A36" s="15"/>
      <c r="B36" t="s">
        <v>80</v>
      </c>
    </row>
    <row r="37" spans="1:33">
      <c r="A37" s="33"/>
      <c r="B37" t="s">
        <v>42</v>
      </c>
    </row>
    <row r="38" spans="1:33">
      <c r="A38" s="36"/>
      <c r="B38" t="s">
        <v>43</v>
      </c>
    </row>
    <row r="40" spans="1:33">
      <c r="A40" s="38" t="s">
        <v>19</v>
      </c>
      <c r="B40" t="s">
        <v>44</v>
      </c>
    </row>
    <row r="41" spans="1:33" ht="15.75" thickBot="1"/>
    <row r="42" spans="1:33">
      <c r="A42" s="28" t="s">
        <v>45</v>
      </c>
    </row>
    <row r="43" spans="1:33" ht="15.75" thickBot="1">
      <c r="A43" s="29" t="s">
        <v>46</v>
      </c>
      <c r="B43" t="s">
        <v>47</v>
      </c>
    </row>
  </sheetData>
  <sortState xmlns:xlrd2="http://schemas.microsoft.com/office/spreadsheetml/2017/richdata2" ref="B9:AC12">
    <sortCondition descending="1" ref="AC9:AC12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1583" priority="37" bottom="1" rank="3"/>
    <cfRule type="top10" dxfId="1582" priority="72" bottom="1" rank="1"/>
    <cfRule type="top10" dxfId="1581" priority="73" bottom="1" rank="1"/>
    <cfRule type="top10" dxfId="1580" priority="106" bottom="1" rank="2"/>
    <cfRule type="top10" dxfId="1579" priority="109" bottom="1" rank="2"/>
    <cfRule type="top10" dxfId="1578" priority="141" bottom="1" rank="3"/>
  </conditionalFormatting>
  <conditionalFormatting sqref="E10:AB10">
    <cfRule type="top10" dxfId="1577" priority="36" bottom="1" rank="3"/>
    <cfRule type="top10" dxfId="1576" priority="71" bottom="1" rank="1"/>
    <cfRule type="top10" dxfId="1575" priority="108" bottom="1" rank="2"/>
    <cfRule type="top10" dxfId="1574" priority="140" bottom="1" rank="3"/>
  </conditionalFormatting>
  <conditionalFormatting sqref="E11:AB11">
    <cfRule type="top10" dxfId="1573" priority="35" bottom="1" rank="3"/>
    <cfRule type="top10" dxfId="1572" priority="70" bottom="1" rank="1"/>
    <cfRule type="top10" dxfId="1571" priority="107" bottom="1" rank="2"/>
    <cfRule type="top10" dxfId="1570" priority="139" bottom="1" rank="3"/>
  </conditionalFormatting>
  <conditionalFormatting sqref="E12:AB12">
    <cfRule type="top10" dxfId="1569" priority="34" bottom="1" rank="3"/>
    <cfRule type="top10" dxfId="1568" priority="69" bottom="1" rank="1"/>
    <cfRule type="top10" dxfId="1567" priority="105" bottom="1" rank="2"/>
    <cfRule type="top10" dxfId="1566" priority="138" bottom="1" rank="3"/>
  </conditionalFormatting>
  <conditionalFormatting sqref="E13:AB13">
    <cfRule type="top10" dxfId="1565" priority="33" bottom="1" rank="3"/>
    <cfRule type="top10" dxfId="1564" priority="68" bottom="1" rank="1"/>
    <cfRule type="top10" dxfId="1563" priority="104" bottom="1" rank="2"/>
    <cfRule type="top10" dxfId="1562" priority="137" bottom="1" rank="3"/>
  </conditionalFormatting>
  <conditionalFormatting sqref="E14:AB14">
    <cfRule type="top10" dxfId="1561" priority="32" bottom="1" rank="3"/>
    <cfRule type="top10" dxfId="1560" priority="67" bottom="1" rank="1"/>
    <cfRule type="top10" dxfId="1559" priority="103" bottom="1" rank="2"/>
    <cfRule type="top10" dxfId="1558" priority="136" bottom="1" rank="3"/>
  </conditionalFormatting>
  <conditionalFormatting sqref="E15:AB15">
    <cfRule type="top10" dxfId="1557" priority="31" bottom="1" rank="3"/>
    <cfRule type="top10" dxfId="1556" priority="66" bottom="1" rank="1"/>
    <cfRule type="top10" dxfId="1555" priority="99" bottom="1" rank="2"/>
    <cfRule type="top10" dxfId="1554" priority="100" bottom="1" rank="3"/>
    <cfRule type="top10" dxfId="1553" priority="101" bottom="1" rank="2"/>
    <cfRule type="top10" dxfId="1552" priority="102" bottom="1" rank="2"/>
    <cfRule type="top10" dxfId="1551" priority="135" bottom="1" rank="3"/>
  </conditionalFormatting>
  <conditionalFormatting sqref="E16:AB16">
    <cfRule type="top10" dxfId="1550" priority="30" bottom="1" rank="3"/>
    <cfRule type="top10" dxfId="1549" priority="38" bottom="1" rank="1"/>
    <cfRule type="top10" dxfId="1548" priority="39" bottom="1" rank="2"/>
    <cfRule type="top10" dxfId="1547" priority="40" bottom="1" rank="3"/>
    <cfRule type="top10" dxfId="1546" priority="65" bottom="1" rank="1"/>
    <cfRule type="top10" dxfId="1545" priority="98" bottom="1" rank="2"/>
    <cfRule type="top10" dxfId="1544" priority="134" percent="1" bottom="1" rank="3"/>
  </conditionalFormatting>
  <conditionalFormatting sqref="E17:AB17">
    <cfRule type="top10" dxfId="1543" priority="29" bottom="1" rank="3"/>
    <cfRule type="top10" dxfId="1542" priority="64" bottom="1" rank="1"/>
    <cfRule type="top10" dxfId="1541" priority="97" bottom="1" rank="2"/>
    <cfRule type="top10" dxfId="1540" priority="133" bottom="1" rank="3"/>
  </conditionalFormatting>
  <conditionalFormatting sqref="E18:AB18">
    <cfRule type="top10" dxfId="1539" priority="28" bottom="1" rank="3"/>
    <cfRule type="top10" dxfId="1538" priority="63" bottom="1" rank="1"/>
    <cfRule type="top10" dxfId="1537" priority="96" bottom="1" rank="2"/>
    <cfRule type="top10" dxfId="1536" priority="132" bottom="1" rank="3"/>
  </conditionalFormatting>
  <conditionalFormatting sqref="E19:AB19">
    <cfRule type="top10" dxfId="1535" priority="27" bottom="1" rank="3"/>
    <cfRule type="top10" dxfId="1534" priority="62" bottom="1" rank="1"/>
    <cfRule type="top10" dxfId="1533" priority="95" bottom="1" rank="2"/>
    <cfRule type="top10" dxfId="1532" priority="131" bottom="1" rank="3"/>
  </conditionalFormatting>
  <conditionalFormatting sqref="E20:AB20">
    <cfRule type="top10" dxfId="1531" priority="26" bottom="1" rank="3"/>
    <cfRule type="top10" dxfId="1530" priority="61" bottom="1" rank="1"/>
    <cfRule type="top10" dxfId="1529" priority="94" bottom="1" rank="2"/>
    <cfRule type="top10" dxfId="1528" priority="130" bottom="1" rank="3"/>
  </conditionalFormatting>
  <conditionalFormatting sqref="E21:AB21">
    <cfRule type="top10" dxfId="1527" priority="25" bottom="1" rank="3"/>
    <cfRule type="top10" dxfId="1526" priority="60" bottom="1" rank="1"/>
    <cfRule type="top10" dxfId="1525" priority="93" bottom="1" rank="2"/>
    <cfRule type="top10" dxfId="1524" priority="129" bottom="1" rank="3"/>
  </conditionalFormatting>
  <conditionalFormatting sqref="E22:AB22">
    <cfRule type="top10" dxfId="1523" priority="24" bottom="1" rank="3"/>
    <cfRule type="top10" dxfId="1522" priority="59" bottom="1" rank="1"/>
    <cfRule type="top10" dxfId="1521" priority="128" bottom="1" rank="3"/>
  </conditionalFormatting>
  <conditionalFormatting sqref="E23:AB23">
    <cfRule type="top10" dxfId="1520" priority="23" bottom="1" rank="3"/>
    <cfRule type="top10" dxfId="1519" priority="58" bottom="1" rank="1"/>
    <cfRule type="top10" dxfId="1518" priority="91" bottom="1" rank="2"/>
    <cfRule type="top10" dxfId="1517" priority="127" bottom="1" rank="3"/>
  </conditionalFormatting>
  <conditionalFormatting sqref="E24:AB24">
    <cfRule type="top10" dxfId="1516" priority="22" bottom="1" rank="3"/>
    <cfRule type="top10" dxfId="1515" priority="57" bottom="1" rank="1"/>
    <cfRule type="top10" dxfId="1514" priority="90" bottom="1" rank="2"/>
    <cfRule type="top10" dxfId="1513" priority="126" bottom="1" rank="3"/>
  </conditionalFormatting>
  <conditionalFormatting sqref="E25:AB25">
    <cfRule type="top10" dxfId="1512" priority="21" bottom="1" rank="3"/>
    <cfRule type="top10" dxfId="1511" priority="56" bottom="1" rank="1"/>
    <cfRule type="top10" dxfId="1510" priority="89" bottom="1" rank="2"/>
    <cfRule type="top10" dxfId="1509" priority="125" bottom="1" rank="3"/>
  </conditionalFormatting>
  <conditionalFormatting sqref="E28:M28 O28:Q28 S28:U28 W28:AB28">
    <cfRule type="top10" dxfId="1508" priority="20" bottom="1" rank="3"/>
    <cfRule type="top10" dxfId="1507" priority="55" bottom="1" rank="1"/>
    <cfRule type="top10" dxfId="1506" priority="88" bottom="1" rank="2"/>
    <cfRule type="top10" dxfId="1505" priority="124" bottom="1" rank="3"/>
  </conditionalFormatting>
  <conditionalFormatting sqref="E29:M29 O29:Q29 S29:U29 W29:AB29">
    <cfRule type="top10" dxfId="1504" priority="19" bottom="1" rank="3"/>
    <cfRule type="top10" dxfId="1503" priority="54" bottom="1" rank="1"/>
    <cfRule type="top10" dxfId="1502" priority="87" bottom="1" rank="2"/>
    <cfRule type="top10" dxfId="1501" priority="123" bottom="1" rank="3"/>
  </conditionalFormatting>
  <conditionalFormatting sqref="E30:M30 O30:Q30 S30:U30 W30:AB30">
    <cfRule type="top10" dxfId="1500" priority="18" bottom="1" rank="3"/>
    <cfRule type="top10" dxfId="1499" priority="53" bottom="1" rank="1"/>
    <cfRule type="top10" dxfId="1498" priority="86" bottom="1" rank="2"/>
    <cfRule type="top10" dxfId="1497" priority="122" bottom="1" rank="3"/>
  </conditionalFormatting>
  <conditionalFormatting sqref="E31:M31 O31:Q31 S31:U31 W31:AB31">
    <cfRule type="top10" dxfId="1496" priority="17" bottom="1" rank="3"/>
    <cfRule type="top10" dxfId="1495" priority="52" bottom="1" rank="1"/>
    <cfRule type="top10" dxfId="1494" priority="85" bottom="1" rank="2"/>
    <cfRule type="top10" dxfId="1493" priority="121" bottom="1" rank="3"/>
  </conditionalFormatting>
  <conditionalFormatting sqref="E32:M32 O32:Q32 S32:U32 W32:AB32">
    <cfRule type="top10" dxfId="1492" priority="16" bottom="1" rank="3"/>
    <cfRule type="top10" dxfId="1491" priority="51" bottom="1" rank="1"/>
    <cfRule type="top10" dxfId="1490" priority="84" bottom="1" rank="2"/>
    <cfRule type="top10" dxfId="1489" priority="120" bottom="1" rank="3"/>
  </conditionalFormatting>
  <conditionalFormatting sqref="E22:T22">
    <cfRule type="top10" dxfId="1488" priority="92" bottom="1" rank="2"/>
  </conditionalFormatting>
  <conditionalFormatting sqref="E33:AB33">
    <cfRule type="top10" dxfId="1487" priority="1" bottom="1" rank="3"/>
  </conditionalFormatting>
  <conditionalFormatting sqref="E26:AB26 R27:R32">
    <cfRule type="top10" dxfId="1486" priority="4448" bottom="1" rank="3"/>
    <cfRule type="top10" dxfId="1485" priority="4449" bottom="1" rank="1"/>
    <cfRule type="top10" dxfId="1484" priority="4450" bottom="1" rank="2"/>
    <cfRule type="top10" dxfId="1483" priority="4451" bottom="1" rank="3"/>
  </conditionalFormatting>
  <conditionalFormatting sqref="E27:Q27 N28:N32 V28:V32 S27:AB27">
    <cfRule type="top10" dxfId="1482" priority="4456" bottom="1" rank="3"/>
    <cfRule type="top10" dxfId="1481" priority="4457" bottom="1" rank="1"/>
    <cfRule type="top10" dxfId="1480" priority="4458" bottom="1" rank="2"/>
    <cfRule type="top10" dxfId="1479" priority="4459" bottom="1" rank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43"/>
  <sheetViews>
    <sheetView zoomScale="80" zoomScaleNormal="80" workbookViewId="0">
      <selection activeCell="C9" sqref="C9"/>
    </sheetView>
  </sheetViews>
  <sheetFormatPr defaultRowHeight="15"/>
  <cols>
    <col min="2" max="2" width="13.7109375" bestFit="1" customWidth="1"/>
    <col min="3" max="3" width="23.140625" bestFit="1" customWidth="1"/>
    <col min="4" max="4" width="18.28515625" customWidth="1"/>
    <col min="5" max="28" width="7.42578125" bestFit="1" customWidth="1"/>
  </cols>
  <sheetData>
    <row r="1" spans="1:33" ht="18.75">
      <c r="A1" s="3" t="str">
        <f>+'Cadet 160cc'!A1</f>
        <v>NXT GP DUTCH OPEN 2022</v>
      </c>
    </row>
    <row r="3" spans="1:33">
      <c r="A3" s="4" t="s">
        <v>81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5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82</v>
      </c>
      <c r="R6" s="96"/>
      <c r="S6" s="96"/>
      <c r="T6" s="97"/>
      <c r="U6" s="95" t="s">
        <v>70</v>
      </c>
      <c r="V6" s="96"/>
      <c r="W6" s="96"/>
      <c r="X6" s="97"/>
      <c r="Y6" s="95" t="s">
        <v>83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16</v>
      </c>
      <c r="C9" s="100" t="s">
        <v>84</v>
      </c>
      <c r="D9" s="60"/>
      <c r="E9" s="9">
        <v>0</v>
      </c>
      <c r="F9">
        <v>0</v>
      </c>
      <c r="G9">
        <v>0</v>
      </c>
      <c r="H9" s="10">
        <v>0</v>
      </c>
      <c r="I9">
        <v>0</v>
      </c>
      <c r="J9">
        <v>0</v>
      </c>
      <c r="K9">
        <v>0</v>
      </c>
      <c r="L9" s="10">
        <v>0</v>
      </c>
      <c r="M9" s="35">
        <v>32</v>
      </c>
      <c r="N9">
        <v>0</v>
      </c>
      <c r="O9">
        <v>0</v>
      </c>
      <c r="P9" s="10">
        <v>0</v>
      </c>
      <c r="Q9" s="14">
        <v>37</v>
      </c>
      <c r="R9" s="36">
        <v>36</v>
      </c>
      <c r="S9" s="36">
        <v>36</v>
      </c>
      <c r="T9" s="10">
        <v>0</v>
      </c>
      <c r="U9" s="14">
        <v>37</v>
      </c>
      <c r="V9" s="36">
        <v>36</v>
      </c>
      <c r="W9" s="36">
        <v>36</v>
      </c>
      <c r="X9" s="10">
        <v>0</v>
      </c>
      <c r="Y9" s="9">
        <v>0</v>
      </c>
      <c r="Z9">
        <v>0</v>
      </c>
      <c r="AA9">
        <v>0</v>
      </c>
      <c r="AB9" s="10">
        <v>0</v>
      </c>
      <c r="AC9" s="9">
        <f t="shared" ref="AC9:AC14" si="0">SUM(E9:AB9)</f>
        <v>250</v>
      </c>
      <c r="AD9" s="43">
        <f t="shared" ref="AD9:AF14" si="1">IF(ISERROR(SMALL($E9:$AB9,COUNTIF($E9:$AB9,-1)+COLUMN(AD9)-29)),"",SMALL($E9:$AB9,COUNTIF($E9:$AB9,-1)+COLUMN(AD9)-29))</f>
        <v>0</v>
      </c>
      <c r="AE9" s="44">
        <f t="shared" si="1"/>
        <v>0</v>
      </c>
      <c r="AF9" s="79">
        <f t="shared" si="1"/>
        <v>0</v>
      </c>
      <c r="AG9" s="78">
        <f t="shared" ref="AG9:AG11" si="2">+AC9-AD9-AE9-AF9</f>
        <v>250</v>
      </c>
    </row>
    <row r="10" spans="1:33">
      <c r="A10" s="2">
        <v>2</v>
      </c>
      <c r="B10" s="2">
        <v>99</v>
      </c>
      <c r="C10" s="2" t="s">
        <v>85</v>
      </c>
      <c r="D10" s="60"/>
      <c r="E10" s="9">
        <v>0</v>
      </c>
      <c r="F10">
        <v>0</v>
      </c>
      <c r="G10">
        <v>0</v>
      </c>
      <c r="H10" s="10">
        <v>0</v>
      </c>
      <c r="I10">
        <v>0</v>
      </c>
      <c r="J10">
        <v>0</v>
      </c>
      <c r="K10">
        <v>0</v>
      </c>
      <c r="L10" s="10">
        <v>0</v>
      </c>
      <c r="M10" s="9">
        <v>0</v>
      </c>
      <c r="N10">
        <v>0</v>
      </c>
      <c r="O10">
        <v>0</v>
      </c>
      <c r="P10" s="10">
        <v>0</v>
      </c>
      <c r="Q10" s="9">
        <v>0</v>
      </c>
      <c r="R10">
        <v>0</v>
      </c>
      <c r="S10">
        <v>0</v>
      </c>
      <c r="T10" s="10">
        <v>0</v>
      </c>
      <c r="U10" s="9">
        <v>32</v>
      </c>
      <c r="V10">
        <v>32</v>
      </c>
      <c r="W10">
        <v>32</v>
      </c>
      <c r="X10" s="10">
        <v>0</v>
      </c>
      <c r="Y10" s="9">
        <v>0</v>
      </c>
      <c r="Z10">
        <v>0</v>
      </c>
      <c r="AA10">
        <v>0</v>
      </c>
      <c r="AB10" s="10">
        <v>0</v>
      </c>
      <c r="AC10" s="9">
        <f t="shared" si="0"/>
        <v>96</v>
      </c>
      <c r="AD10" s="43">
        <f t="shared" si="1"/>
        <v>0</v>
      </c>
      <c r="AE10" s="44">
        <f t="shared" si="1"/>
        <v>0</v>
      </c>
      <c r="AF10" s="79">
        <f t="shared" si="1"/>
        <v>0</v>
      </c>
      <c r="AG10" s="78">
        <f t="shared" si="2"/>
        <v>96</v>
      </c>
    </row>
    <row r="11" spans="1:33">
      <c r="A11" s="2">
        <v>3</v>
      </c>
      <c r="B11" s="2">
        <v>99</v>
      </c>
      <c r="C11" s="2" t="s">
        <v>86</v>
      </c>
      <c r="D11" s="60"/>
      <c r="E11" s="9">
        <v>0</v>
      </c>
      <c r="F11">
        <v>0</v>
      </c>
      <c r="G11">
        <v>0</v>
      </c>
      <c r="H11" s="10">
        <v>0</v>
      </c>
      <c r="I11">
        <v>0</v>
      </c>
      <c r="J11">
        <v>0</v>
      </c>
      <c r="K11">
        <v>0</v>
      </c>
      <c r="L11" s="10">
        <v>0</v>
      </c>
      <c r="M11" s="9">
        <v>0</v>
      </c>
      <c r="N11">
        <v>0</v>
      </c>
      <c r="O11">
        <v>0</v>
      </c>
      <c r="P11" s="10">
        <v>0</v>
      </c>
      <c r="Q11" s="9">
        <v>32</v>
      </c>
      <c r="R11">
        <v>32</v>
      </c>
      <c r="S11">
        <v>29</v>
      </c>
      <c r="T11" s="10">
        <v>0</v>
      </c>
      <c r="U11" s="9">
        <v>0</v>
      </c>
      <c r="V11">
        <v>0</v>
      </c>
      <c r="W11">
        <v>0</v>
      </c>
      <c r="X11" s="10">
        <v>0</v>
      </c>
      <c r="Y11" s="9"/>
      <c r="AB11" s="10"/>
      <c r="AC11" s="9">
        <f t="shared" si="0"/>
        <v>93</v>
      </c>
      <c r="AD11" s="43">
        <f t="shared" si="1"/>
        <v>0</v>
      </c>
      <c r="AE11" s="44">
        <f t="shared" si="1"/>
        <v>0</v>
      </c>
      <c r="AF11" s="79">
        <f t="shared" si="1"/>
        <v>0</v>
      </c>
      <c r="AG11" s="78">
        <f t="shared" si="2"/>
        <v>93</v>
      </c>
    </row>
    <row r="12" spans="1:33">
      <c r="A12" s="2">
        <v>4</v>
      </c>
      <c r="B12" s="2">
        <v>4</v>
      </c>
      <c r="C12" s="2" t="s">
        <v>74</v>
      </c>
      <c r="D12" s="60"/>
      <c r="E12" s="9">
        <v>0</v>
      </c>
      <c r="F12">
        <v>0</v>
      </c>
      <c r="G12">
        <v>0</v>
      </c>
      <c r="H12" s="10">
        <v>0</v>
      </c>
      <c r="I12">
        <v>0</v>
      </c>
      <c r="J12">
        <v>0</v>
      </c>
      <c r="K12">
        <v>0</v>
      </c>
      <c r="L12" s="10">
        <v>0</v>
      </c>
      <c r="M12" s="9">
        <v>0</v>
      </c>
      <c r="N12">
        <v>0</v>
      </c>
      <c r="O12">
        <v>0</v>
      </c>
      <c r="P12" s="10">
        <v>0</v>
      </c>
      <c r="Q12" s="9">
        <v>30</v>
      </c>
      <c r="R12">
        <v>30</v>
      </c>
      <c r="S12">
        <v>32</v>
      </c>
      <c r="T12" s="10">
        <v>0</v>
      </c>
      <c r="U12" s="9">
        <v>0</v>
      </c>
      <c r="V12">
        <v>0</v>
      </c>
      <c r="W12">
        <v>0</v>
      </c>
      <c r="X12" s="10">
        <v>0</v>
      </c>
      <c r="Y12" s="9"/>
      <c r="AB12" s="10"/>
      <c r="AC12" s="9">
        <f t="shared" si="0"/>
        <v>92</v>
      </c>
      <c r="AD12" s="43">
        <f t="shared" si="1"/>
        <v>0</v>
      </c>
      <c r="AE12" s="44">
        <f t="shared" si="1"/>
        <v>0</v>
      </c>
      <c r="AF12" s="79">
        <f t="shared" si="1"/>
        <v>0</v>
      </c>
      <c r="AG12" s="78">
        <f t="shared" ref="AG12:AG13" si="3">+AC12-AD12-AE12-AF12</f>
        <v>92</v>
      </c>
    </row>
    <row r="13" spans="1:33">
      <c r="A13" s="2">
        <v>5</v>
      </c>
      <c r="B13" s="2"/>
      <c r="C13" s="2" t="s">
        <v>71</v>
      </c>
      <c r="D13" s="60"/>
      <c r="E13" s="9">
        <v>0</v>
      </c>
      <c r="F13">
        <v>0</v>
      </c>
      <c r="G13">
        <v>0</v>
      </c>
      <c r="H13" s="10">
        <v>0</v>
      </c>
      <c r="I13">
        <v>0</v>
      </c>
      <c r="J13">
        <v>0</v>
      </c>
      <c r="K13">
        <v>0</v>
      </c>
      <c r="L13" s="10">
        <v>0</v>
      </c>
      <c r="M13" s="9">
        <v>0</v>
      </c>
      <c r="N13">
        <v>0</v>
      </c>
      <c r="O13">
        <v>0</v>
      </c>
      <c r="P13" s="10">
        <v>0</v>
      </c>
      <c r="Q13" s="9">
        <v>29</v>
      </c>
      <c r="R13">
        <v>29</v>
      </c>
      <c r="S13">
        <v>30</v>
      </c>
      <c r="T13" s="10">
        <v>0</v>
      </c>
      <c r="U13" s="9">
        <v>0</v>
      </c>
      <c r="V13">
        <v>0</v>
      </c>
      <c r="W13">
        <v>0</v>
      </c>
      <c r="X13" s="10">
        <v>0</v>
      </c>
      <c r="Y13" s="9">
        <v>0</v>
      </c>
      <c r="Z13">
        <v>0</v>
      </c>
      <c r="AA13">
        <v>0</v>
      </c>
      <c r="AB13" s="10">
        <v>0</v>
      </c>
      <c r="AC13" s="9">
        <f t="shared" si="0"/>
        <v>88</v>
      </c>
      <c r="AD13" s="43">
        <f t="shared" si="1"/>
        <v>0</v>
      </c>
      <c r="AE13" s="44">
        <f t="shared" si="1"/>
        <v>0</v>
      </c>
      <c r="AF13" s="79">
        <f t="shared" si="1"/>
        <v>0</v>
      </c>
      <c r="AG13" s="78">
        <f t="shared" si="3"/>
        <v>88</v>
      </c>
    </row>
    <row r="14" spans="1:33">
      <c r="A14" s="2"/>
      <c r="B14" s="2">
        <v>49</v>
      </c>
      <c r="C14" s="2" t="s">
        <v>87</v>
      </c>
      <c r="D14" s="60"/>
      <c r="E14" s="9">
        <v>0</v>
      </c>
      <c r="F14">
        <v>0</v>
      </c>
      <c r="G14">
        <v>0</v>
      </c>
      <c r="H14" s="10">
        <v>0</v>
      </c>
      <c r="I14">
        <v>0</v>
      </c>
      <c r="J14">
        <v>0</v>
      </c>
      <c r="K14">
        <v>0</v>
      </c>
      <c r="L14" s="10">
        <v>0</v>
      </c>
      <c r="M14" s="34">
        <v>36</v>
      </c>
      <c r="N14">
        <v>0</v>
      </c>
      <c r="O14">
        <v>0</v>
      </c>
      <c r="P14" s="10">
        <v>0</v>
      </c>
      <c r="Q14" s="9">
        <v>0</v>
      </c>
      <c r="R14">
        <v>0</v>
      </c>
      <c r="S14">
        <v>0</v>
      </c>
      <c r="T14" s="10">
        <v>0</v>
      </c>
      <c r="U14" s="9">
        <v>0</v>
      </c>
      <c r="V14">
        <v>0</v>
      </c>
      <c r="W14">
        <v>0</v>
      </c>
      <c r="X14" s="10">
        <v>0</v>
      </c>
      <c r="Y14" s="9">
        <v>0</v>
      </c>
      <c r="Z14">
        <v>0</v>
      </c>
      <c r="AA14">
        <v>0</v>
      </c>
      <c r="AB14" s="10">
        <v>0</v>
      </c>
      <c r="AC14" s="9">
        <f t="shared" si="0"/>
        <v>36</v>
      </c>
      <c r="AD14" s="43">
        <f t="shared" si="1"/>
        <v>0</v>
      </c>
      <c r="AE14" s="44">
        <f t="shared" si="1"/>
        <v>0</v>
      </c>
      <c r="AF14" s="79">
        <f t="shared" si="1"/>
        <v>0</v>
      </c>
      <c r="AG14" s="78">
        <f t="shared" ref="AG14" si="4">+AC14-AD14-AE14-AF14</f>
        <v>36</v>
      </c>
    </row>
    <row r="15" spans="1:33">
      <c r="A15" s="2"/>
      <c r="B15" s="2"/>
      <c r="C15" s="2"/>
      <c r="D15" s="60"/>
      <c r="E15" s="9"/>
      <c r="H15" s="10"/>
      <c r="L15" s="10"/>
      <c r="M15" s="9"/>
      <c r="P15" s="10"/>
      <c r="Q15" s="9"/>
      <c r="T15" s="10"/>
      <c r="U15" s="9"/>
      <c r="X15" s="10"/>
      <c r="Y15" s="9"/>
      <c r="AB15" s="10"/>
      <c r="AC15" s="9"/>
      <c r="AD15" s="43"/>
      <c r="AE15" s="44"/>
      <c r="AF15" s="79"/>
      <c r="AG15" s="78"/>
    </row>
    <row r="16" spans="1:33">
      <c r="A16" s="2"/>
      <c r="B16" s="2"/>
      <c r="C16" s="2"/>
      <c r="D16" s="60"/>
      <c r="E16" s="9"/>
      <c r="H16" s="10"/>
      <c r="L16" s="10"/>
      <c r="M16" s="9"/>
      <c r="P16" s="10"/>
      <c r="Q16" s="9"/>
      <c r="T16" s="10"/>
      <c r="U16" s="9"/>
      <c r="X16" s="10"/>
      <c r="Y16" s="9"/>
      <c r="AB16" s="10"/>
      <c r="AC16" s="9"/>
      <c r="AD16" s="43"/>
      <c r="AE16" s="44"/>
      <c r="AF16" s="79"/>
      <c r="AG16" s="78"/>
    </row>
    <row r="17" spans="1:33">
      <c r="A17" s="2"/>
      <c r="B17" s="2"/>
      <c r="C17" s="2"/>
      <c r="D17" s="60"/>
      <c r="E17" s="9"/>
      <c r="H17" s="10"/>
      <c r="L17" s="10"/>
      <c r="M17" s="9"/>
      <c r="P17" s="10"/>
      <c r="Q17" s="9"/>
      <c r="T17" s="10"/>
      <c r="U17" s="9"/>
      <c r="X17" s="10"/>
      <c r="Y17" s="9"/>
      <c r="AB17" s="10"/>
      <c r="AC17" s="9"/>
      <c r="AD17" s="43"/>
      <c r="AE17" s="44"/>
      <c r="AF17" s="79"/>
      <c r="AG17" s="78"/>
    </row>
    <row r="18" spans="1:33">
      <c r="A18" s="2"/>
      <c r="B18" s="2"/>
      <c r="C18" s="2"/>
      <c r="D18" s="60"/>
      <c r="E18" s="9"/>
      <c r="H18" s="10"/>
      <c r="L18" s="10"/>
      <c r="M18" s="9"/>
      <c r="P18" s="10"/>
      <c r="Q18" s="9"/>
      <c r="T18" s="10"/>
      <c r="U18" s="9"/>
      <c r="X18" s="10"/>
      <c r="Y18" s="9"/>
      <c r="AB18" s="10"/>
      <c r="AC18" s="9"/>
      <c r="AD18" s="43"/>
      <c r="AE18" s="44"/>
      <c r="AF18" s="79"/>
      <c r="AG18" s="78"/>
    </row>
    <row r="19" spans="1:33">
      <c r="A19" s="2"/>
      <c r="B19" s="2"/>
      <c r="C19" s="2"/>
      <c r="D19" s="60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/>
    </row>
    <row r="20" spans="1:33">
      <c r="A20" s="2"/>
      <c r="B20" s="2"/>
      <c r="C20" s="2"/>
      <c r="D20" s="60"/>
      <c r="E20" s="9"/>
      <c r="H20" s="10"/>
      <c r="L20" s="10"/>
      <c r="M20" s="9"/>
      <c r="P20" s="10"/>
      <c r="Q20" s="9"/>
      <c r="T20" s="10"/>
      <c r="U20" s="9"/>
      <c r="X20" s="10"/>
      <c r="Y20" s="9"/>
      <c r="AB20" s="10"/>
      <c r="AC20" s="9"/>
      <c r="AD20" s="43"/>
      <c r="AE20" s="44"/>
      <c r="AF20" s="79"/>
      <c r="AG20" s="78"/>
    </row>
    <row r="21" spans="1:33">
      <c r="A21" s="2"/>
      <c r="B21" s="2"/>
      <c r="C21" s="2"/>
      <c r="D21" s="60"/>
      <c r="E21" s="9"/>
      <c r="H21" s="10"/>
      <c r="L21" s="10"/>
      <c r="M21" s="9"/>
      <c r="P21" s="10"/>
      <c r="Q21" s="9"/>
      <c r="T21" s="10"/>
      <c r="U21" s="9"/>
      <c r="X21" s="10"/>
      <c r="Y21" s="9"/>
      <c r="AB21" s="10"/>
      <c r="AC21" s="9"/>
      <c r="AD21" s="43"/>
      <c r="AE21" s="44"/>
      <c r="AF21" s="79"/>
      <c r="AG21" s="78"/>
    </row>
    <row r="22" spans="1:33">
      <c r="A22" s="2"/>
      <c r="B22" s="2"/>
      <c r="C22" s="2"/>
      <c r="D22" s="60"/>
      <c r="E22" s="9"/>
      <c r="H22" s="10"/>
      <c r="L22" s="10"/>
      <c r="M22" s="9"/>
      <c r="P22" s="10"/>
      <c r="Q22" s="9"/>
      <c r="T22" s="10"/>
      <c r="U22" s="9"/>
      <c r="X22" s="10"/>
      <c r="Y22" s="9"/>
      <c r="AB22" s="10"/>
      <c r="AC22" s="9"/>
      <c r="AD22" s="43"/>
      <c r="AE22" s="44"/>
      <c r="AF22" s="79"/>
      <c r="AG22" s="78"/>
    </row>
    <row r="23" spans="1:33">
      <c r="A23" s="2"/>
      <c r="B23" s="2"/>
      <c r="C23" s="2"/>
      <c r="D23" s="60"/>
      <c r="E23" s="9"/>
      <c r="H23" s="10"/>
      <c r="L23" s="10"/>
      <c r="M23" s="9"/>
      <c r="P23" s="10"/>
      <c r="Q23" s="9"/>
      <c r="T23" s="10"/>
      <c r="U23" s="9"/>
      <c r="X23" s="10"/>
      <c r="Y23" s="9"/>
      <c r="AB23" s="10"/>
      <c r="AC23" s="9"/>
      <c r="AD23" s="43"/>
      <c r="AE23" s="44"/>
      <c r="AF23" s="79"/>
      <c r="AG23" s="78"/>
    </row>
    <row r="24" spans="1:33">
      <c r="A24" s="2"/>
      <c r="B24" s="2"/>
      <c r="C24" s="2"/>
      <c r="D24" s="60"/>
      <c r="E24" s="9"/>
      <c r="H24" s="10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3">
      <c r="A25" s="2"/>
      <c r="B25" s="2"/>
      <c r="C25" s="2"/>
      <c r="D25" s="60"/>
      <c r="E25" s="9"/>
      <c r="H25" s="10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2"/>
      <c r="B26" s="2"/>
      <c r="C26" s="2"/>
      <c r="D26" s="60"/>
      <c r="E26" s="9"/>
      <c r="H26" s="10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2"/>
      <c r="B27" s="2"/>
      <c r="C27" s="2"/>
      <c r="D27" s="60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2"/>
      <c r="B28" s="2"/>
      <c r="C28" s="2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2"/>
      <c r="B29" s="2"/>
      <c r="C29" s="2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/>
      <c r="B30" s="2"/>
      <c r="C30" s="2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/>
      <c r="B31" s="2"/>
      <c r="C31" s="2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/>
      <c r="B32" s="2"/>
      <c r="C32" s="2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 ht="15.75" thickBot="1">
      <c r="A33" s="5"/>
      <c r="B33" s="5"/>
      <c r="C33" s="5"/>
      <c r="D33" s="61"/>
      <c r="E33" s="11"/>
      <c r="F33" s="12"/>
      <c r="G33" s="12"/>
      <c r="H33" s="13"/>
      <c r="I33" s="12"/>
      <c r="J33" s="12"/>
      <c r="K33" s="12"/>
      <c r="L33" s="13"/>
      <c r="M33" s="11"/>
      <c r="N33" s="12"/>
      <c r="O33" s="12"/>
      <c r="P33" s="13"/>
      <c r="Q33" s="11"/>
      <c r="R33" s="12"/>
      <c r="S33" s="12"/>
      <c r="T33" s="13"/>
      <c r="U33" s="11"/>
      <c r="V33" s="12"/>
      <c r="W33" s="12"/>
      <c r="X33" s="13"/>
      <c r="Y33" s="11"/>
      <c r="Z33" s="12"/>
      <c r="AA33" s="12"/>
      <c r="AB33" s="13"/>
      <c r="AC33" s="11"/>
      <c r="AD33" s="62"/>
      <c r="AE33" s="63"/>
      <c r="AF33" s="82"/>
      <c r="AG33" s="81"/>
    </row>
    <row r="34" spans="1:33">
      <c r="E34">
        <f>SUM(E9:E33)</f>
        <v>0</v>
      </c>
      <c r="F34">
        <f t="shared" ref="F34:AB34" si="5">SUM(F9:F33)</f>
        <v>0</v>
      </c>
      <c r="G34">
        <f t="shared" si="5"/>
        <v>0</v>
      </c>
      <c r="H34">
        <f t="shared" si="5"/>
        <v>0</v>
      </c>
      <c r="I34">
        <f t="shared" si="5"/>
        <v>0</v>
      </c>
      <c r="J34">
        <f t="shared" si="5"/>
        <v>0</v>
      </c>
      <c r="K34">
        <f t="shared" si="5"/>
        <v>0</v>
      </c>
      <c r="L34">
        <f t="shared" si="5"/>
        <v>0</v>
      </c>
      <c r="M34">
        <f t="shared" si="5"/>
        <v>68</v>
      </c>
      <c r="N34">
        <f t="shared" si="5"/>
        <v>0</v>
      </c>
      <c r="O34">
        <f t="shared" si="5"/>
        <v>0</v>
      </c>
      <c r="P34">
        <f t="shared" si="5"/>
        <v>0</v>
      </c>
      <c r="Q34">
        <f t="shared" si="5"/>
        <v>128</v>
      </c>
      <c r="R34">
        <f t="shared" si="5"/>
        <v>127</v>
      </c>
      <c r="S34">
        <f t="shared" si="5"/>
        <v>127</v>
      </c>
      <c r="T34">
        <f t="shared" si="5"/>
        <v>0</v>
      </c>
      <c r="U34">
        <f t="shared" si="5"/>
        <v>69</v>
      </c>
      <c r="V34">
        <f t="shared" si="5"/>
        <v>68</v>
      </c>
      <c r="W34">
        <f t="shared" si="5"/>
        <v>68</v>
      </c>
      <c r="X34">
        <f t="shared" si="5"/>
        <v>0</v>
      </c>
      <c r="Y34">
        <f t="shared" si="5"/>
        <v>0</v>
      </c>
      <c r="Z34">
        <f t="shared" si="5"/>
        <v>0</v>
      </c>
      <c r="AA34">
        <f t="shared" si="5"/>
        <v>0</v>
      </c>
      <c r="AB34">
        <f t="shared" si="5"/>
        <v>0</v>
      </c>
    </row>
    <row r="35" spans="1:33">
      <c r="A35" s="64"/>
      <c r="B35" t="s">
        <v>79</v>
      </c>
    </row>
    <row r="36" spans="1:33">
      <c r="A36" s="15"/>
      <c r="B36" t="s">
        <v>80</v>
      </c>
    </row>
    <row r="37" spans="1:33">
      <c r="A37" s="33"/>
      <c r="B37" t="s">
        <v>42</v>
      </c>
    </row>
    <row r="38" spans="1:33">
      <c r="A38" s="36"/>
      <c r="B38" t="s">
        <v>43</v>
      </c>
    </row>
    <row r="40" spans="1:33">
      <c r="A40" s="38" t="s">
        <v>19</v>
      </c>
      <c r="B40" t="s">
        <v>44</v>
      </c>
    </row>
    <row r="41" spans="1:33" ht="15.75" thickBot="1"/>
    <row r="42" spans="1:33">
      <c r="A42" s="28" t="s">
        <v>45</v>
      </c>
    </row>
    <row r="43" spans="1:33" ht="15.75" thickBot="1">
      <c r="A43" s="29" t="s">
        <v>46</v>
      </c>
      <c r="B43" t="s">
        <v>47</v>
      </c>
    </row>
  </sheetData>
  <sortState xmlns:xlrd2="http://schemas.microsoft.com/office/spreadsheetml/2017/richdata2" ref="B9:AC14">
    <sortCondition descending="1" ref="AC9:AC14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1478" priority="23" bottom="1" rank="3"/>
    <cfRule type="top10" dxfId="1477" priority="48" bottom="1" rank="1"/>
    <cfRule type="top10" dxfId="1476" priority="49" bottom="1" rank="1"/>
    <cfRule type="top10" dxfId="1475" priority="72" bottom="1" rank="2"/>
    <cfRule type="top10" dxfId="1474" priority="75" bottom="1" rank="2"/>
    <cfRule type="top10" dxfId="1473" priority="97" bottom="1" rank="3"/>
  </conditionalFormatting>
  <conditionalFormatting sqref="E10:AB10">
    <cfRule type="top10" dxfId="1472" priority="22" bottom="1" rank="3"/>
    <cfRule type="top10" dxfId="1471" priority="47" bottom="1" rank="1"/>
    <cfRule type="top10" dxfId="1470" priority="74" bottom="1" rank="2"/>
    <cfRule type="top10" dxfId="1469" priority="96" bottom="1" rank="3"/>
  </conditionalFormatting>
  <conditionalFormatting sqref="E11:AB11">
    <cfRule type="top10" dxfId="1468" priority="21" bottom="1" rank="3"/>
    <cfRule type="top10" dxfId="1467" priority="46" bottom="1" rank="1"/>
    <cfRule type="top10" dxfId="1466" priority="73" bottom="1" rank="2"/>
    <cfRule type="top10" dxfId="1465" priority="95" bottom="1" rank="3"/>
  </conditionalFormatting>
  <conditionalFormatting sqref="E12:AB12">
    <cfRule type="top10" dxfId="1464" priority="20" bottom="1" rank="3"/>
    <cfRule type="top10" dxfId="1463" priority="45" bottom="1" rank="1"/>
    <cfRule type="top10" dxfId="1462" priority="71" bottom="1" rank="2"/>
    <cfRule type="top10" dxfId="1461" priority="94" bottom="1" rank="3"/>
  </conditionalFormatting>
  <conditionalFormatting sqref="E13:AB13">
    <cfRule type="top10" dxfId="1460" priority="19" bottom="1" rank="3"/>
    <cfRule type="top10" dxfId="1459" priority="44" bottom="1" rank="1"/>
    <cfRule type="top10" dxfId="1458" priority="70" bottom="1" rank="2"/>
    <cfRule type="top10" dxfId="1457" priority="93" bottom="1" rank="3"/>
  </conditionalFormatting>
  <conditionalFormatting sqref="E14:AB14">
    <cfRule type="top10" dxfId="1456" priority="18" bottom="1" rank="3"/>
    <cfRule type="top10" dxfId="1455" priority="43" bottom="1" rank="1"/>
    <cfRule type="top10" dxfId="1454" priority="69" bottom="1" rank="2"/>
    <cfRule type="top10" dxfId="1453" priority="92" bottom="1" rank="3"/>
  </conditionalFormatting>
  <conditionalFormatting sqref="E15:AB15">
    <cfRule type="top10" dxfId="1452" priority="17" bottom="1" rank="3"/>
    <cfRule type="top10" dxfId="1451" priority="42" bottom="1" rank="1"/>
    <cfRule type="top10" dxfId="1450" priority="65" bottom="1" rank="2"/>
    <cfRule type="top10" dxfId="1449" priority="66" bottom="1" rank="3"/>
    <cfRule type="top10" dxfId="1448" priority="67" bottom="1" rank="2"/>
    <cfRule type="top10" dxfId="1447" priority="68" bottom="1" rank="2"/>
    <cfRule type="top10" dxfId="1446" priority="91" bottom="1" rank="3"/>
  </conditionalFormatting>
  <conditionalFormatting sqref="E16:AB16">
    <cfRule type="top10" dxfId="1445" priority="16" bottom="1" rank="3"/>
    <cfRule type="top10" dxfId="1444" priority="24" bottom="1" rank="1"/>
    <cfRule type="top10" dxfId="1443" priority="25" bottom="1" rank="2"/>
    <cfRule type="top10" dxfId="1442" priority="26" bottom="1" rank="3"/>
    <cfRule type="top10" dxfId="1441" priority="41" bottom="1" rank="1"/>
    <cfRule type="top10" dxfId="1440" priority="64" bottom="1" rank="2"/>
    <cfRule type="top10" dxfId="1439" priority="90" percent="1" bottom="1" rank="3"/>
  </conditionalFormatting>
  <conditionalFormatting sqref="E17:AB17">
    <cfRule type="top10" dxfId="1438" priority="15" bottom="1" rank="3"/>
    <cfRule type="top10" dxfId="1437" priority="40" bottom="1" rank="1"/>
    <cfRule type="top10" dxfId="1436" priority="63" bottom="1" rank="2"/>
    <cfRule type="top10" dxfId="1435" priority="89" bottom="1" rank="3"/>
  </conditionalFormatting>
  <conditionalFormatting sqref="E18:AB18">
    <cfRule type="top10" dxfId="1434" priority="14" bottom="1" rank="3"/>
    <cfRule type="top10" dxfId="1433" priority="39" bottom="1" rank="1"/>
    <cfRule type="top10" dxfId="1432" priority="62" bottom="1" rank="2"/>
    <cfRule type="top10" dxfId="1431" priority="88" bottom="1" rank="3"/>
  </conditionalFormatting>
  <conditionalFormatting sqref="E19:AB19">
    <cfRule type="top10" dxfId="1430" priority="13" bottom="1" rank="3"/>
    <cfRule type="top10" dxfId="1429" priority="38" bottom="1" rank="1"/>
    <cfRule type="top10" dxfId="1428" priority="61" bottom="1" rank="2"/>
    <cfRule type="top10" dxfId="1427" priority="87" bottom="1" rank="3"/>
  </conditionalFormatting>
  <conditionalFormatting sqref="E20:AB20">
    <cfRule type="top10" dxfId="1426" priority="12" bottom="1" rank="3"/>
    <cfRule type="top10" dxfId="1425" priority="37" bottom="1" rank="1"/>
    <cfRule type="top10" dxfId="1424" priority="60" bottom="1" rank="2"/>
    <cfRule type="top10" dxfId="1423" priority="86" bottom="1" rank="3"/>
  </conditionalFormatting>
  <conditionalFormatting sqref="E21:AB21">
    <cfRule type="top10" dxfId="1422" priority="11" bottom="1" rank="3"/>
    <cfRule type="top10" dxfId="1421" priority="36" bottom="1" rank="1"/>
    <cfRule type="top10" dxfId="1420" priority="59" bottom="1" rank="2"/>
    <cfRule type="top10" dxfId="1419" priority="85" bottom="1" rank="3"/>
  </conditionalFormatting>
  <conditionalFormatting sqref="E22:AB22">
    <cfRule type="top10" dxfId="1418" priority="10" bottom="1" rank="3"/>
    <cfRule type="top10" dxfId="1417" priority="35" bottom="1" rank="1"/>
    <cfRule type="top10" dxfId="1416" priority="84" bottom="1" rank="3"/>
  </conditionalFormatting>
  <conditionalFormatting sqref="E23:AB23">
    <cfRule type="top10" dxfId="1415" priority="9" bottom="1" rank="3"/>
    <cfRule type="top10" dxfId="1414" priority="34" bottom="1" rank="1"/>
    <cfRule type="top10" dxfId="1413" priority="57" bottom="1" rank="2"/>
    <cfRule type="top10" dxfId="1412" priority="83" bottom="1" rank="3"/>
  </conditionalFormatting>
  <conditionalFormatting sqref="E24:AB24">
    <cfRule type="top10" dxfId="1411" priority="8" bottom="1" rank="3"/>
    <cfRule type="top10" dxfId="1410" priority="33" bottom="1" rank="1"/>
    <cfRule type="top10" dxfId="1409" priority="56" bottom="1" rank="2"/>
    <cfRule type="top10" dxfId="1408" priority="82" bottom="1" rank="3"/>
  </conditionalFormatting>
  <conditionalFormatting sqref="E25:AB25">
    <cfRule type="top10" dxfId="1407" priority="7" bottom="1" rank="3"/>
    <cfRule type="top10" dxfId="1406" priority="32" bottom="1" rank="1"/>
    <cfRule type="top10" dxfId="1405" priority="55" bottom="1" rank="2"/>
    <cfRule type="top10" dxfId="1404" priority="81" bottom="1" rank="3"/>
  </conditionalFormatting>
  <conditionalFormatting sqref="E28:M28 O28:Q28 S28:U28 W28:AB28">
    <cfRule type="top10" dxfId="1403" priority="6" bottom="1" rank="3"/>
    <cfRule type="top10" dxfId="1402" priority="31" bottom="1" rank="1"/>
    <cfRule type="top10" dxfId="1401" priority="54" bottom="1" rank="2"/>
    <cfRule type="top10" dxfId="1400" priority="80" bottom="1" rank="3"/>
  </conditionalFormatting>
  <conditionalFormatting sqref="E29:M29 O29:Q29 S29:U29 W29:AB29">
    <cfRule type="top10" dxfId="1399" priority="5" bottom="1" rank="3"/>
    <cfRule type="top10" dxfId="1398" priority="30" bottom="1" rank="1"/>
    <cfRule type="top10" dxfId="1397" priority="53" bottom="1" rank="2"/>
    <cfRule type="top10" dxfId="1396" priority="79" bottom="1" rank="3"/>
  </conditionalFormatting>
  <conditionalFormatting sqref="E30:M30 O30:Q30 S30:U30 W30:AB30">
    <cfRule type="top10" dxfId="1395" priority="4" bottom="1" rank="3"/>
    <cfRule type="top10" dxfId="1394" priority="29" bottom="1" rank="1"/>
    <cfRule type="top10" dxfId="1393" priority="52" bottom="1" rank="2"/>
    <cfRule type="top10" dxfId="1392" priority="78" bottom="1" rank="3"/>
  </conditionalFormatting>
  <conditionalFormatting sqref="E31:M31 O31:Q31 S31:U31 W31:AB31">
    <cfRule type="top10" dxfId="1391" priority="3" bottom="1" rank="3"/>
    <cfRule type="top10" dxfId="1390" priority="28" bottom="1" rank="1"/>
    <cfRule type="top10" dxfId="1389" priority="51" bottom="1" rank="2"/>
    <cfRule type="top10" dxfId="1388" priority="77" bottom="1" rank="3"/>
  </conditionalFormatting>
  <conditionalFormatting sqref="E32:M32 O32:Q32 S32:U32 W32:AB32">
    <cfRule type="top10" dxfId="1387" priority="2" bottom="1" rank="3"/>
    <cfRule type="top10" dxfId="1386" priority="27" bottom="1" rank="1"/>
    <cfRule type="top10" dxfId="1385" priority="50" bottom="1" rank="2"/>
    <cfRule type="top10" dxfId="1384" priority="76" bottom="1" rank="3"/>
  </conditionalFormatting>
  <conditionalFormatting sqref="E22:T22">
    <cfRule type="top10" dxfId="1383" priority="58" bottom="1" rank="2"/>
  </conditionalFormatting>
  <conditionalFormatting sqref="E33:AB33">
    <cfRule type="top10" dxfId="1382" priority="1" bottom="1" rank="3"/>
  </conditionalFormatting>
  <conditionalFormatting sqref="E26:AB26 R27:R32">
    <cfRule type="top10" dxfId="1381" priority="98" bottom="1" rank="3"/>
    <cfRule type="top10" dxfId="1380" priority="99" bottom="1" rank="1"/>
    <cfRule type="top10" dxfId="1379" priority="100" bottom="1" rank="2"/>
    <cfRule type="top10" dxfId="1378" priority="101" bottom="1" rank="3"/>
  </conditionalFormatting>
  <conditionalFormatting sqref="E27:Q27 N28:N32 V28:V32 S27:AB27">
    <cfRule type="top10" dxfId="1377" priority="102" bottom="1" rank="3"/>
    <cfRule type="top10" dxfId="1376" priority="103" bottom="1" rank="1"/>
    <cfRule type="top10" dxfId="1375" priority="104" bottom="1" rank="2"/>
    <cfRule type="top10" dxfId="1374" priority="105" bottom="1" rank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8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4.5703125" bestFit="1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+'Cadet 160cc'!A1</f>
        <v>NXT GP DUTCH OPEN 2022</v>
      </c>
    </row>
    <row r="3" spans="1:33">
      <c r="A3" s="4" t="s">
        <v>88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/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8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6"/>
      <c r="B8" s="1"/>
      <c r="C8" s="1"/>
      <c r="D8" s="71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9">
        <v>1</v>
      </c>
      <c r="B9" s="2">
        <v>186</v>
      </c>
      <c r="C9" s="100" t="s">
        <v>89</v>
      </c>
      <c r="D9" s="42"/>
      <c r="E9" s="51">
        <v>36</v>
      </c>
      <c r="F9" s="36">
        <v>36</v>
      </c>
      <c r="G9">
        <v>35</v>
      </c>
      <c r="H9" s="10">
        <v>32</v>
      </c>
      <c r="I9" s="15">
        <v>37</v>
      </c>
      <c r="J9" s="36">
        <v>36</v>
      </c>
      <c r="K9">
        <v>35</v>
      </c>
      <c r="L9" s="10">
        <v>32</v>
      </c>
      <c r="M9" s="35">
        <f>28+1</f>
        <v>29</v>
      </c>
      <c r="N9" s="36">
        <f>32+1</f>
        <v>33</v>
      </c>
      <c r="O9">
        <v>35</v>
      </c>
      <c r="P9" s="10">
        <v>35</v>
      </c>
      <c r="Q9" s="9">
        <v>29</v>
      </c>
      <c r="R9">
        <v>25</v>
      </c>
      <c r="S9">
        <v>25</v>
      </c>
      <c r="T9" s="10">
        <v>28</v>
      </c>
      <c r="U9" s="34">
        <f>1+32</f>
        <v>33</v>
      </c>
      <c r="V9" s="36">
        <f>32+1</f>
        <v>33</v>
      </c>
      <c r="W9" s="36">
        <f>32+1</f>
        <v>33</v>
      </c>
      <c r="X9" s="37">
        <f>35+1</f>
        <v>36</v>
      </c>
      <c r="Y9" s="9">
        <v>32</v>
      </c>
      <c r="Z9" s="36">
        <f>35+1</f>
        <v>36</v>
      </c>
      <c r="AA9">
        <v>32</v>
      </c>
      <c r="AB9" s="10">
        <v>30</v>
      </c>
      <c r="AC9" s="9">
        <f>SUM(E9:AB9)</f>
        <v>783</v>
      </c>
      <c r="AD9" s="43">
        <f>IF(ISERROR(SMALL($E9:$AB9,COUNTIF($E9:$AB9,-1)+COLUMN(AD9)-29)),"",SMALL($E9:$AB9,COUNTIF($E9:$AB9,-1)+COLUMN(AD9)-29))</f>
        <v>25</v>
      </c>
      <c r="AE9" s="44">
        <f>IF(ISERROR(SMALL($E9:$AB9,COUNTIF($E9:$AB9,-1)+COLUMN(AE9)-29)),"",SMALL($E9:$AB9,COUNTIF($E9:$AB9,-1)+COLUMN(AE9)-29))</f>
        <v>25</v>
      </c>
      <c r="AF9" s="79">
        <f>IF(ISERROR(SMALL($E9:$AB9,COUNTIF($E9:$AB9,-1)+COLUMN(AF9)-29)),"",SMALL($E9:$AB9,COUNTIF($E9:$AB9,-1)+COLUMN(AF9)-29))</f>
        <v>28</v>
      </c>
      <c r="AG9" s="78">
        <f>+AC9-AD9-AE9-AF9</f>
        <v>705</v>
      </c>
    </row>
    <row r="10" spans="1:33">
      <c r="A10" s="9">
        <v>2</v>
      </c>
      <c r="B10" s="2">
        <v>198</v>
      </c>
      <c r="C10" s="2" t="s">
        <v>90</v>
      </c>
      <c r="D10" s="42"/>
      <c r="E10" s="9">
        <v>30</v>
      </c>
      <c r="F10">
        <v>32</v>
      </c>
      <c r="G10">
        <v>29</v>
      </c>
      <c r="H10" s="10">
        <v>35</v>
      </c>
      <c r="I10">
        <v>32</v>
      </c>
      <c r="J10">
        <v>28</v>
      </c>
      <c r="K10" s="36">
        <v>33</v>
      </c>
      <c r="L10" s="10">
        <v>28</v>
      </c>
      <c r="M10" s="9">
        <v>35</v>
      </c>
      <c r="N10">
        <v>30</v>
      </c>
      <c r="O10">
        <v>29</v>
      </c>
      <c r="P10" s="10">
        <v>28</v>
      </c>
      <c r="Q10" s="14">
        <f>1+32+1</f>
        <v>34</v>
      </c>
      <c r="R10">
        <v>35</v>
      </c>
      <c r="S10" s="36">
        <f>35+1</f>
        <v>36</v>
      </c>
      <c r="T10" s="10">
        <v>29</v>
      </c>
      <c r="U10" s="9">
        <v>30</v>
      </c>
      <c r="V10">
        <v>30</v>
      </c>
      <c r="W10">
        <v>28</v>
      </c>
      <c r="X10" s="10">
        <v>28</v>
      </c>
      <c r="Y10" s="14">
        <f>1+35+1</f>
        <v>37</v>
      </c>
      <c r="Z10">
        <v>32</v>
      </c>
      <c r="AA10">
        <v>35</v>
      </c>
      <c r="AB10" s="37">
        <f>32+1</f>
        <v>33</v>
      </c>
      <c r="AC10" s="9">
        <f>SUM(E10:AB10)</f>
        <v>756</v>
      </c>
      <c r="AD10" s="43">
        <f>IF(ISERROR(SMALL($E10:$AB10,COUNTIF($E10:$AB10,-1)+COLUMN(AD10)-29)),"",SMALL($E10:$AB10,COUNTIF($E10:$AB10,-1)+COLUMN(AD10)-29))</f>
        <v>28</v>
      </c>
      <c r="AE10" s="44">
        <f>IF(ISERROR(SMALL($E10:$AB10,COUNTIF($E10:$AB10,-1)+COLUMN(AE10)-29)),"",SMALL($E10:$AB10,COUNTIF($E10:$AB10,-1)+COLUMN(AE10)-29))</f>
        <v>28</v>
      </c>
      <c r="AF10" s="79">
        <f>IF(ISERROR(SMALL($E10:$AB10,COUNTIF($E10:$AB10,-1)+COLUMN(AF10)-29)),"",SMALL($E10:$AB10,COUNTIF($E10:$AB10,-1)+COLUMN(AF10)-29))</f>
        <v>28</v>
      </c>
      <c r="AG10" s="78">
        <f>+AC10-AD10-AE10-AF10</f>
        <v>672</v>
      </c>
    </row>
    <row r="11" spans="1:33">
      <c r="A11" s="9">
        <v>3</v>
      </c>
      <c r="B11" s="2">
        <v>185</v>
      </c>
      <c r="C11" s="2" t="s">
        <v>91</v>
      </c>
      <c r="D11" s="42"/>
      <c r="E11" s="9">
        <v>29</v>
      </c>
      <c r="F11">
        <v>30</v>
      </c>
      <c r="G11" s="36">
        <v>31</v>
      </c>
      <c r="H11" s="37">
        <v>30</v>
      </c>
      <c r="I11">
        <v>29</v>
      </c>
      <c r="J11">
        <v>32</v>
      </c>
      <c r="K11" s="76" t="s">
        <v>19</v>
      </c>
      <c r="L11" s="10">
        <v>35</v>
      </c>
      <c r="M11" s="9">
        <v>29</v>
      </c>
      <c r="N11">
        <v>26</v>
      </c>
      <c r="O11">
        <v>32</v>
      </c>
      <c r="P11" s="10">
        <v>32</v>
      </c>
      <c r="Q11" s="9">
        <v>35</v>
      </c>
      <c r="R11" s="36">
        <f>32+1</f>
        <v>33</v>
      </c>
      <c r="S11">
        <v>32</v>
      </c>
      <c r="T11" s="10">
        <v>35</v>
      </c>
      <c r="U11" s="35">
        <f>35+1</f>
        <v>36</v>
      </c>
      <c r="V11">
        <v>35</v>
      </c>
      <c r="W11">
        <v>35</v>
      </c>
      <c r="X11" s="10">
        <v>32</v>
      </c>
      <c r="Y11" s="9">
        <v>27</v>
      </c>
      <c r="Z11">
        <v>28</v>
      </c>
      <c r="AA11">
        <v>30</v>
      </c>
      <c r="AB11" s="10">
        <v>35</v>
      </c>
      <c r="AC11" s="9">
        <f>SUM(E11:AB11)</f>
        <v>728</v>
      </c>
      <c r="AD11" s="43">
        <f>IF(ISERROR(SMALL($E11:$AB11,COUNTIF($E11:$AB11,-1)+COLUMN(AD11)-29)),"",SMALL($E11:$AB11,COUNTIF($E11:$AB11,-1)+COLUMN(AD11)-29))</f>
        <v>26</v>
      </c>
      <c r="AE11" s="44">
        <f>IF(ISERROR(SMALL($E11:$AB11,COUNTIF($E11:$AB11,-1)+COLUMN(AE11)-29)),"",SMALL($E11:$AB11,COUNTIF($E11:$AB11,-1)+COLUMN(AE11)-29))</f>
        <v>27</v>
      </c>
      <c r="AF11" s="79">
        <f>IF(ISERROR(SMALL($E11:$AB11,COUNTIF($E11:$AB11,-1)+COLUMN(AF11)-29)),"",SMALL($E11:$AB11,COUNTIF($E11:$AB11,-1)+COLUMN(AF11)-29))</f>
        <v>28</v>
      </c>
      <c r="AG11" s="78">
        <f>+AC11-AD11-AE11-AF11</f>
        <v>647</v>
      </c>
    </row>
    <row r="12" spans="1:33">
      <c r="A12" s="9">
        <v>4</v>
      </c>
      <c r="B12" s="2">
        <v>152</v>
      </c>
      <c r="C12" s="2" t="s">
        <v>92</v>
      </c>
      <c r="D12" s="42"/>
      <c r="E12" s="35">
        <v>33</v>
      </c>
      <c r="F12">
        <v>29</v>
      </c>
      <c r="G12">
        <v>32</v>
      </c>
      <c r="H12" s="10">
        <v>30</v>
      </c>
      <c r="I12">
        <v>30</v>
      </c>
      <c r="J12">
        <v>30</v>
      </c>
      <c r="K12">
        <v>30</v>
      </c>
      <c r="L12" s="10">
        <v>29</v>
      </c>
      <c r="M12" s="34">
        <f>1+32</f>
        <v>33</v>
      </c>
      <c r="N12">
        <v>35</v>
      </c>
      <c r="O12" s="36">
        <f>30+1</f>
        <v>31</v>
      </c>
      <c r="P12" s="37">
        <f>30+1</f>
        <v>31</v>
      </c>
      <c r="Q12" s="9">
        <v>30</v>
      </c>
      <c r="R12">
        <v>27</v>
      </c>
      <c r="S12">
        <v>29</v>
      </c>
      <c r="T12" s="10">
        <v>30</v>
      </c>
      <c r="U12" s="9">
        <v>29</v>
      </c>
      <c r="V12">
        <v>27</v>
      </c>
      <c r="W12">
        <v>27</v>
      </c>
      <c r="X12" s="10">
        <v>30</v>
      </c>
      <c r="Y12" s="9">
        <v>29</v>
      </c>
      <c r="Z12">
        <v>30</v>
      </c>
      <c r="AA12" s="36">
        <f>29+1</f>
        <v>30</v>
      </c>
      <c r="AB12" s="10">
        <v>29</v>
      </c>
      <c r="AC12" s="9">
        <f>SUM(E12:AB12)</f>
        <v>720</v>
      </c>
      <c r="AD12" s="43">
        <f>IF(ISERROR(SMALL($E12:$AB12,COUNTIF($E12:$AB12,-1)+COLUMN(AD12)-29)),"",SMALL($E12:$AB12,COUNTIF($E12:$AB12,-1)+COLUMN(AD12)-29))</f>
        <v>27</v>
      </c>
      <c r="AE12" s="44">
        <f>IF(ISERROR(SMALL($E12:$AB12,COUNTIF($E12:$AB12,-1)+COLUMN(AE12)-29)),"",SMALL($E12:$AB12,COUNTIF($E12:$AB12,-1)+COLUMN(AE12)-29))</f>
        <v>27</v>
      </c>
      <c r="AF12" s="79">
        <f>IF(ISERROR(SMALL($E12:$AB12,COUNTIF($E12:$AB12,-1)+COLUMN(AF12)-29)),"",SMALL($E12:$AB12,COUNTIF($E12:$AB12,-1)+COLUMN(AF12)-29))</f>
        <v>27</v>
      </c>
      <c r="AG12" s="78">
        <f>+AC12-AD12-AE12-AF12</f>
        <v>639</v>
      </c>
    </row>
    <row r="13" spans="1:33">
      <c r="A13" s="9">
        <v>5</v>
      </c>
      <c r="B13" s="2">
        <v>114</v>
      </c>
      <c r="C13" s="2" t="s">
        <v>93</v>
      </c>
      <c r="D13" s="42"/>
      <c r="E13" s="9">
        <v>28</v>
      </c>
      <c r="F13">
        <v>28</v>
      </c>
      <c r="G13">
        <v>28</v>
      </c>
      <c r="H13" s="10">
        <v>28</v>
      </c>
      <c r="I13">
        <v>28</v>
      </c>
      <c r="J13">
        <v>29</v>
      </c>
      <c r="K13">
        <v>0</v>
      </c>
      <c r="L13" s="10">
        <v>25</v>
      </c>
      <c r="M13" s="9">
        <v>25</v>
      </c>
      <c r="N13">
        <v>27</v>
      </c>
      <c r="O13">
        <v>25</v>
      </c>
      <c r="P13" s="10">
        <v>25</v>
      </c>
      <c r="Q13" s="9">
        <v>26</v>
      </c>
      <c r="R13">
        <v>30</v>
      </c>
      <c r="S13">
        <v>30</v>
      </c>
      <c r="T13" s="37">
        <f>32+1</f>
        <v>33</v>
      </c>
      <c r="U13" s="9">
        <v>26</v>
      </c>
      <c r="V13">
        <v>29</v>
      </c>
      <c r="W13">
        <v>30</v>
      </c>
      <c r="X13" s="10">
        <v>29</v>
      </c>
      <c r="Y13" s="9">
        <v>30</v>
      </c>
      <c r="Z13">
        <v>27</v>
      </c>
      <c r="AA13">
        <v>28</v>
      </c>
      <c r="AB13" s="10">
        <v>28</v>
      </c>
      <c r="AC13" s="9">
        <f>SUM(E13:AB13)</f>
        <v>642</v>
      </c>
      <c r="AD13" s="43">
        <f>IF(ISERROR(SMALL($E13:$AB13,COUNTIF($E13:$AB13,-1)+COLUMN(AD13)-29)),"",SMALL($E13:$AB13,COUNTIF($E13:$AB13,-1)+COLUMN(AD13)-29))</f>
        <v>0</v>
      </c>
      <c r="AE13" s="44">
        <f>IF(ISERROR(SMALL($E13:$AB13,COUNTIF($E13:$AB13,-1)+COLUMN(AE13)-29)),"",SMALL($E13:$AB13,COUNTIF($E13:$AB13,-1)+COLUMN(AE13)-29))</f>
        <v>25</v>
      </c>
      <c r="AF13" s="79">
        <f>IF(ISERROR(SMALL($E13:$AB13,COUNTIF($E13:$AB13,-1)+COLUMN(AF13)-29)),"",SMALL($E13:$AB13,COUNTIF($E13:$AB13,-1)+COLUMN(AF13)-29))</f>
        <v>25</v>
      </c>
      <c r="AG13" s="78">
        <f>+AC13-AD13-AE13-AF13</f>
        <v>592</v>
      </c>
    </row>
    <row r="14" spans="1:33">
      <c r="A14" s="9">
        <v>6</v>
      </c>
      <c r="B14" s="2">
        <v>199</v>
      </c>
      <c r="C14" s="2" t="s">
        <v>94</v>
      </c>
      <c r="D14" s="42"/>
      <c r="E14" s="9">
        <v>0</v>
      </c>
      <c r="F14">
        <v>0</v>
      </c>
      <c r="G14">
        <v>0</v>
      </c>
      <c r="H14" s="10">
        <v>0</v>
      </c>
      <c r="I14">
        <v>27</v>
      </c>
      <c r="J14">
        <v>27</v>
      </c>
      <c r="K14">
        <v>29</v>
      </c>
      <c r="L14" s="37">
        <v>31</v>
      </c>
      <c r="M14" s="9">
        <v>27</v>
      </c>
      <c r="N14">
        <v>29</v>
      </c>
      <c r="O14">
        <v>28</v>
      </c>
      <c r="P14" s="10">
        <v>29</v>
      </c>
      <c r="Q14" s="9">
        <v>28</v>
      </c>
      <c r="R14">
        <v>28</v>
      </c>
      <c r="S14">
        <v>27</v>
      </c>
      <c r="T14" s="10">
        <v>26</v>
      </c>
      <c r="U14" s="9">
        <v>28</v>
      </c>
      <c r="V14">
        <v>25</v>
      </c>
      <c r="W14">
        <v>26</v>
      </c>
      <c r="X14" s="10">
        <v>27</v>
      </c>
      <c r="Y14" s="9">
        <v>28</v>
      </c>
      <c r="Z14">
        <v>29</v>
      </c>
      <c r="AA14">
        <v>27</v>
      </c>
      <c r="AB14" s="10">
        <v>27</v>
      </c>
      <c r="AC14" s="9">
        <f>SUM(E14:AB14)</f>
        <v>553</v>
      </c>
      <c r="AD14" s="43">
        <f>IF(ISERROR(SMALL($E14:$AB14,COUNTIF($E14:$AB14,-1)+COLUMN(AD14)-29)),"",SMALL($E14:$AB14,COUNTIF($E14:$AB14,-1)+COLUMN(AD14)-29))</f>
        <v>0</v>
      </c>
      <c r="AE14" s="44">
        <f>IF(ISERROR(SMALL($E14:$AB14,COUNTIF($E14:$AB14,-1)+COLUMN(AE14)-29)),"",SMALL($E14:$AB14,COUNTIF($E14:$AB14,-1)+COLUMN(AE14)-29))</f>
        <v>0</v>
      </c>
      <c r="AF14" s="79">
        <f>IF(ISERROR(SMALL($E14:$AB14,COUNTIF($E14:$AB14,-1)+COLUMN(AF14)-29)),"",SMALL($E14:$AB14,COUNTIF($E14:$AB14,-1)+COLUMN(AF14)-29))</f>
        <v>0</v>
      </c>
      <c r="AG14" s="78">
        <f>+AC14-AD14-AE14-AF14</f>
        <v>553</v>
      </c>
    </row>
    <row r="15" spans="1:33">
      <c r="A15" s="9">
        <v>7</v>
      </c>
      <c r="B15" s="2">
        <v>143</v>
      </c>
      <c r="C15" s="2" t="s">
        <v>95</v>
      </c>
      <c r="D15" s="42"/>
      <c r="E15" s="9">
        <v>0</v>
      </c>
      <c r="F15">
        <v>0</v>
      </c>
      <c r="G15">
        <v>0</v>
      </c>
      <c r="H15" s="10">
        <v>0</v>
      </c>
      <c r="I15">
        <v>26</v>
      </c>
      <c r="J15">
        <v>26</v>
      </c>
      <c r="K15">
        <v>28</v>
      </c>
      <c r="L15" s="10">
        <v>27</v>
      </c>
      <c r="M15" s="9">
        <v>30</v>
      </c>
      <c r="N15">
        <v>28</v>
      </c>
      <c r="O15">
        <v>26</v>
      </c>
      <c r="P15" s="10">
        <v>26</v>
      </c>
      <c r="Q15" s="9">
        <v>27</v>
      </c>
      <c r="R15">
        <v>29</v>
      </c>
      <c r="S15">
        <v>28</v>
      </c>
      <c r="T15" s="10">
        <v>27</v>
      </c>
      <c r="U15" s="9">
        <v>27</v>
      </c>
      <c r="V15">
        <v>28</v>
      </c>
      <c r="W15">
        <v>29</v>
      </c>
      <c r="X15" s="10">
        <v>26</v>
      </c>
      <c r="Y15" s="9">
        <v>0</v>
      </c>
      <c r="Z15">
        <v>0</v>
      </c>
      <c r="AA15">
        <v>0</v>
      </c>
      <c r="AB15" s="10">
        <v>0</v>
      </c>
      <c r="AC15" s="9">
        <f>SUM(E15:AB15)</f>
        <v>438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0</v>
      </c>
      <c r="AF15" s="79">
        <f>IF(ISERROR(SMALL($E15:$AB15,COUNTIF($E15:$AB15,-1)+COLUMN(AF15)-29)),"",SMALL($E15:$AB15,COUNTIF($E15:$AB15,-1)+COLUMN(AF15)-29))</f>
        <v>0</v>
      </c>
      <c r="AG15" s="78">
        <f>+AC15-AD15-AE15-AF15</f>
        <v>438</v>
      </c>
    </row>
    <row r="16" spans="1:33">
      <c r="A16" s="9">
        <v>8</v>
      </c>
      <c r="B16" s="2">
        <v>199</v>
      </c>
      <c r="C16" s="2" t="s">
        <v>96</v>
      </c>
      <c r="D16" s="42"/>
      <c r="E16" s="9">
        <v>0</v>
      </c>
      <c r="F16">
        <v>0</v>
      </c>
      <c r="G16">
        <v>0</v>
      </c>
      <c r="H16" s="10">
        <v>0</v>
      </c>
      <c r="I16">
        <v>25</v>
      </c>
      <c r="J16">
        <v>25</v>
      </c>
      <c r="K16">
        <v>27</v>
      </c>
      <c r="L16" s="10">
        <v>26</v>
      </c>
      <c r="M16" s="9">
        <v>0</v>
      </c>
      <c r="N16">
        <v>0</v>
      </c>
      <c r="O16">
        <v>0</v>
      </c>
      <c r="P16" s="10">
        <v>0</v>
      </c>
      <c r="Q16" s="9">
        <v>25</v>
      </c>
      <c r="R16">
        <v>26</v>
      </c>
      <c r="S16">
        <v>26</v>
      </c>
      <c r="T16" s="10">
        <v>25</v>
      </c>
      <c r="U16" s="9">
        <v>0</v>
      </c>
      <c r="V16">
        <v>0</v>
      </c>
      <c r="W16">
        <v>0</v>
      </c>
      <c r="X16" s="10">
        <v>0</v>
      </c>
      <c r="Y16" s="9">
        <v>26</v>
      </c>
      <c r="Z16">
        <v>26</v>
      </c>
      <c r="AA16">
        <v>26</v>
      </c>
      <c r="AB16" s="10">
        <v>26</v>
      </c>
      <c r="AC16" s="9">
        <f>SUM(E16:AB16)</f>
        <v>309</v>
      </c>
      <c r="AD16" s="43">
        <f>IF(ISERROR(SMALL($E16:$AB16,COUNTIF($E16:$AB16,-1)+COLUMN(AD16)-29)),"",SMALL($E16:$AB16,COUNTIF($E16:$AB16,-1)+COLUMN(AD16)-29))</f>
        <v>0</v>
      </c>
      <c r="AE16" s="44">
        <f>IF(ISERROR(SMALL($E16:$AB16,COUNTIF($E16:$AB16,-1)+COLUMN(AE16)-29)),"",SMALL($E16:$AB16,COUNTIF($E16:$AB16,-1)+COLUMN(AE16)-29))</f>
        <v>0</v>
      </c>
      <c r="AF16" s="79">
        <f>IF(ISERROR(SMALL($E16:$AB16,COUNTIF($E16:$AB16,-1)+COLUMN(AF16)-29)),"",SMALL($E16:$AB16,COUNTIF($E16:$AB16,-1)+COLUMN(AF16)-29))</f>
        <v>0</v>
      </c>
      <c r="AG16" s="78">
        <f>+AC16-AD16-AE16-AF16</f>
        <v>309</v>
      </c>
    </row>
    <row r="17" spans="1:33">
      <c r="A17" s="9">
        <v>9</v>
      </c>
      <c r="B17" s="2">
        <v>133</v>
      </c>
      <c r="C17" s="2" t="s">
        <v>97</v>
      </c>
      <c r="D17" s="42"/>
      <c r="E17" s="9">
        <v>0</v>
      </c>
      <c r="F17">
        <v>0</v>
      </c>
      <c r="G17">
        <v>0</v>
      </c>
      <c r="H17" s="10">
        <v>0</v>
      </c>
      <c r="I17">
        <v>0</v>
      </c>
      <c r="J17">
        <v>0</v>
      </c>
      <c r="K17">
        <v>0</v>
      </c>
      <c r="L17" s="10">
        <v>0</v>
      </c>
      <c r="M17" s="9">
        <v>26</v>
      </c>
      <c r="N17">
        <v>25</v>
      </c>
      <c r="O17">
        <v>27</v>
      </c>
      <c r="P17" s="10">
        <v>27</v>
      </c>
      <c r="Q17" s="9">
        <v>0</v>
      </c>
      <c r="R17">
        <v>0</v>
      </c>
      <c r="S17">
        <v>0</v>
      </c>
      <c r="T17" s="10">
        <v>0</v>
      </c>
      <c r="U17" s="9">
        <v>0</v>
      </c>
      <c r="V17">
        <v>0</v>
      </c>
      <c r="W17">
        <v>0</v>
      </c>
      <c r="X17" s="45">
        <v>0</v>
      </c>
      <c r="Y17" s="9">
        <v>0</v>
      </c>
      <c r="Z17">
        <v>0</v>
      </c>
      <c r="AA17">
        <v>0</v>
      </c>
      <c r="AB17" s="10">
        <v>0</v>
      </c>
      <c r="AC17" s="9">
        <f>SUM(E17:AB17)</f>
        <v>105</v>
      </c>
      <c r="AD17" s="43">
        <f>IF(ISERROR(SMALL($E17:$AB17,COUNTIF($E17:$AB17,-1)+COLUMN(AD17)-29)),"",SMALL($E17:$AB17,COUNTIF($E17:$AB17,-1)+COLUMN(AD17)-29))</f>
        <v>0</v>
      </c>
      <c r="AE17" s="44">
        <f>IF(ISERROR(SMALL($E17:$AB17,COUNTIF($E17:$AB17,-1)+COLUMN(AE17)-29)),"",SMALL($E17:$AB17,COUNTIF($E17:$AB17,-1)+COLUMN(AE17)-29))</f>
        <v>0</v>
      </c>
      <c r="AF17" s="79">
        <f>IF(ISERROR(SMALL($E17:$AB17,COUNTIF($E17:$AB17,-1)+COLUMN(AF17)-29)),"",SMALL($E17:$AB17,COUNTIF($E17:$AB17,-1)+COLUMN(AF17)-29))</f>
        <v>0</v>
      </c>
      <c r="AG17" s="78">
        <f>+AC17-AD17-AE17-AF17</f>
        <v>105</v>
      </c>
    </row>
    <row r="18" spans="1:33">
      <c r="A18" s="9">
        <v>10</v>
      </c>
      <c r="B18" s="2">
        <v>197</v>
      </c>
      <c r="C18" s="2" t="s">
        <v>98</v>
      </c>
      <c r="D18" s="42"/>
      <c r="E18" s="9">
        <v>0</v>
      </c>
      <c r="F18">
        <v>0</v>
      </c>
      <c r="G18">
        <v>0</v>
      </c>
      <c r="H18" s="10">
        <v>0</v>
      </c>
      <c r="I18">
        <v>0</v>
      </c>
      <c r="J18">
        <v>0</v>
      </c>
      <c r="K18">
        <v>0</v>
      </c>
      <c r="L18" s="10">
        <v>0</v>
      </c>
      <c r="M18" s="9">
        <v>0</v>
      </c>
      <c r="N18">
        <v>0</v>
      </c>
      <c r="O18">
        <v>0</v>
      </c>
      <c r="P18" s="10">
        <v>0</v>
      </c>
      <c r="Q18" s="9">
        <v>0</v>
      </c>
      <c r="R18">
        <v>0</v>
      </c>
      <c r="S18">
        <v>0</v>
      </c>
      <c r="T18" s="10">
        <v>0</v>
      </c>
      <c r="U18" s="9">
        <v>25</v>
      </c>
      <c r="V18">
        <v>26</v>
      </c>
      <c r="W18">
        <v>25</v>
      </c>
      <c r="X18" s="10">
        <v>25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101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101</v>
      </c>
    </row>
    <row r="19" spans="1:33">
      <c r="A19" s="9">
        <v>11</v>
      </c>
      <c r="B19" s="2"/>
      <c r="C19" s="2"/>
      <c r="D19" s="42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>
        <f t="shared" ref="AG10:AG26" si="0">+AC19-AD19-AE19-AF19</f>
        <v>0</v>
      </c>
    </row>
    <row r="20" spans="1:33">
      <c r="A20" s="9">
        <v>12</v>
      </c>
      <c r="B20" s="2"/>
      <c r="C20" s="2"/>
      <c r="D20" s="42"/>
      <c r="E20" s="9"/>
      <c r="H20" s="10"/>
      <c r="L20" s="10"/>
      <c r="M20" s="9"/>
      <c r="P20" s="10"/>
      <c r="Q20" s="9"/>
      <c r="T20" s="10"/>
      <c r="U20" s="9"/>
      <c r="X20" s="10"/>
      <c r="Y20" s="9"/>
      <c r="AB20" s="10"/>
      <c r="AC20" s="9"/>
      <c r="AD20" s="43"/>
      <c r="AE20" s="44"/>
      <c r="AF20" s="79"/>
      <c r="AG20" s="78">
        <f t="shared" si="0"/>
        <v>0</v>
      </c>
    </row>
    <row r="21" spans="1:33">
      <c r="A21" s="9">
        <v>13</v>
      </c>
      <c r="B21" s="2"/>
      <c r="C21" s="2"/>
      <c r="D21" s="42"/>
      <c r="E21" s="9"/>
      <c r="H21" s="10"/>
      <c r="L21" s="10"/>
      <c r="M21" s="9"/>
      <c r="P21" s="10"/>
      <c r="Q21" s="9"/>
      <c r="T21" s="10"/>
      <c r="U21" s="9"/>
      <c r="X21" s="10"/>
      <c r="Y21" s="9"/>
      <c r="AB21" s="10"/>
      <c r="AC21" s="9"/>
      <c r="AD21" s="43"/>
      <c r="AE21" s="44"/>
      <c r="AF21" s="79"/>
      <c r="AG21" s="78">
        <f t="shared" si="0"/>
        <v>0</v>
      </c>
    </row>
    <row r="22" spans="1:33">
      <c r="A22" s="9">
        <v>14</v>
      </c>
      <c r="B22" s="2"/>
      <c r="C22" s="2"/>
      <c r="D22" s="42"/>
      <c r="E22" s="9"/>
      <c r="H22" s="10"/>
      <c r="L22" s="10"/>
      <c r="M22" s="9"/>
      <c r="P22" s="10"/>
      <c r="Q22" s="9"/>
      <c r="T22" s="10"/>
      <c r="U22" s="9"/>
      <c r="X22" s="10"/>
      <c r="Y22" s="9"/>
      <c r="AB22" s="10"/>
      <c r="AC22" s="9"/>
      <c r="AD22" s="43"/>
      <c r="AE22" s="44"/>
      <c r="AF22" s="79"/>
      <c r="AG22" s="78">
        <f t="shared" si="0"/>
        <v>0</v>
      </c>
    </row>
    <row r="23" spans="1:33">
      <c r="A23" s="9">
        <v>15</v>
      </c>
      <c r="B23" s="2"/>
      <c r="C23" s="2"/>
      <c r="D23" s="42"/>
      <c r="E23" s="9"/>
      <c r="H23" s="10"/>
      <c r="L23" s="10"/>
      <c r="M23" s="9"/>
      <c r="P23" s="10"/>
      <c r="Q23" s="9"/>
      <c r="T23" s="10"/>
      <c r="U23" s="9"/>
      <c r="X23" s="10"/>
      <c r="Y23" s="9"/>
      <c r="AB23" s="10"/>
      <c r="AC23" s="9"/>
      <c r="AD23" s="43"/>
      <c r="AE23" s="44"/>
      <c r="AF23" s="79"/>
      <c r="AG23" s="78">
        <f t="shared" si="0"/>
        <v>0</v>
      </c>
    </row>
    <row r="24" spans="1:33">
      <c r="A24" s="9">
        <v>16</v>
      </c>
      <c r="B24" s="2"/>
      <c r="C24" s="2"/>
      <c r="D24" s="42"/>
      <c r="E24" s="9"/>
      <c r="H24" s="10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>
        <f t="shared" si="0"/>
        <v>0</v>
      </c>
    </row>
    <row r="25" spans="1:33">
      <c r="A25" s="9">
        <v>17</v>
      </c>
      <c r="B25" s="2"/>
      <c r="C25" s="2"/>
      <c r="D25" s="42"/>
      <c r="E25" s="9"/>
      <c r="H25" s="10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>
        <f t="shared" si="0"/>
        <v>0</v>
      </c>
    </row>
    <row r="26" spans="1:33">
      <c r="A26" s="9">
        <v>18</v>
      </c>
      <c r="B26" s="2"/>
      <c r="C26" s="2"/>
      <c r="D26" s="42"/>
      <c r="E26" s="9"/>
      <c r="H26" s="10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>
        <f t="shared" si="0"/>
        <v>0</v>
      </c>
    </row>
    <row r="27" spans="1:33">
      <c r="A27" s="9">
        <v>19</v>
      </c>
      <c r="B27" s="2"/>
      <c r="C27" s="2"/>
      <c r="D27" s="42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9">
        <v>20</v>
      </c>
      <c r="B28" s="2"/>
      <c r="C28" s="2"/>
      <c r="D28" s="42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9">
        <v>21</v>
      </c>
      <c r="B29" s="2"/>
      <c r="C29" s="2"/>
      <c r="D29" s="42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9">
        <v>22</v>
      </c>
      <c r="B30" s="2"/>
      <c r="C30" s="2"/>
      <c r="D30" s="42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9">
        <v>23</v>
      </c>
      <c r="B31" s="2"/>
      <c r="C31" s="2"/>
      <c r="D31" s="42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9">
        <v>24</v>
      </c>
      <c r="B32" s="2"/>
      <c r="C32" s="2"/>
      <c r="D32" s="42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9">
        <v>25</v>
      </c>
      <c r="B33" s="2"/>
      <c r="C33" s="2"/>
      <c r="D33" s="42"/>
      <c r="E33" s="9"/>
      <c r="H33" s="10"/>
      <c r="L33" s="10"/>
      <c r="M33" s="9"/>
      <c r="P33" s="10"/>
      <c r="Q33" s="9"/>
      <c r="T33" s="10"/>
      <c r="U33" s="9"/>
      <c r="X33" s="10"/>
      <c r="Y33" s="9"/>
      <c r="AB33" s="10"/>
      <c r="AC33" s="9"/>
      <c r="AD33" s="43"/>
      <c r="AE33" s="44"/>
      <c r="AF33" s="79"/>
      <c r="AG33" s="78"/>
    </row>
    <row r="34" spans="1:33">
      <c r="A34" s="9">
        <v>26</v>
      </c>
      <c r="B34" s="2"/>
      <c r="C34" s="2"/>
      <c r="D34" s="42"/>
      <c r="E34" s="9"/>
      <c r="H34" s="10"/>
      <c r="L34" s="10"/>
      <c r="M34" s="9"/>
      <c r="P34" s="10"/>
      <c r="Q34" s="9"/>
      <c r="T34" s="10"/>
      <c r="U34" s="9"/>
      <c r="X34" s="10"/>
      <c r="Y34" s="9"/>
      <c r="AB34" s="10"/>
      <c r="AC34" s="9"/>
      <c r="AD34" s="43"/>
      <c r="AE34" s="44"/>
      <c r="AF34" s="79"/>
      <c r="AG34" s="78"/>
    </row>
    <row r="35" spans="1:33">
      <c r="A35" s="9">
        <v>27</v>
      </c>
      <c r="B35" s="2"/>
      <c r="C35" s="2"/>
      <c r="E35" s="9"/>
      <c r="H35" s="10"/>
      <c r="L35" s="10"/>
      <c r="P35" s="10"/>
      <c r="T35" s="10"/>
      <c r="X35" s="10"/>
      <c r="AB35" s="10"/>
      <c r="AC35" s="9"/>
      <c r="AD35" s="9"/>
      <c r="AF35" s="10"/>
      <c r="AG35" s="10"/>
    </row>
    <row r="36" spans="1:33">
      <c r="A36" s="9">
        <v>28</v>
      </c>
      <c r="B36" s="2"/>
      <c r="C36" s="2"/>
      <c r="E36" s="9"/>
      <c r="H36" s="10"/>
      <c r="L36" s="10"/>
      <c r="P36" s="10"/>
      <c r="T36" s="10"/>
      <c r="X36" s="10"/>
      <c r="AB36" s="10"/>
      <c r="AC36" s="9"/>
      <c r="AD36" s="9"/>
      <c r="AF36" s="10"/>
      <c r="AG36" s="10"/>
    </row>
    <row r="37" spans="1:33" ht="15.75" thickBot="1">
      <c r="A37" s="11"/>
      <c r="B37" s="5"/>
      <c r="C37" s="5"/>
      <c r="D37" s="72"/>
      <c r="E37" s="11"/>
      <c r="F37" s="12"/>
      <c r="G37" s="12"/>
      <c r="H37" s="13"/>
      <c r="I37" s="12"/>
      <c r="J37" s="12"/>
      <c r="K37" s="12"/>
      <c r="L37" s="13"/>
      <c r="M37" s="11"/>
      <c r="N37" s="12"/>
      <c r="O37" s="12"/>
      <c r="P37" s="13"/>
      <c r="Q37" s="11"/>
      <c r="R37" s="12"/>
      <c r="S37" s="12"/>
      <c r="T37" s="13"/>
      <c r="U37" s="11"/>
      <c r="V37" s="12"/>
      <c r="W37" s="12"/>
      <c r="X37" s="13"/>
      <c r="Y37" s="11"/>
      <c r="Z37" s="12"/>
      <c r="AA37" s="12"/>
      <c r="AB37" s="13"/>
      <c r="AC37" s="11"/>
      <c r="AD37" s="25"/>
      <c r="AE37" s="26"/>
      <c r="AF37" s="27"/>
      <c r="AG37" s="13"/>
    </row>
    <row r="38" spans="1:33">
      <c r="D38" s="42"/>
      <c r="E38">
        <f>SUM(E9:E37)</f>
        <v>156</v>
      </c>
      <c r="F38">
        <f t="shared" ref="F38:AB38" si="1">SUM(F9:F37)</f>
        <v>155</v>
      </c>
      <c r="G38">
        <f t="shared" si="1"/>
        <v>155</v>
      </c>
      <c r="H38">
        <f t="shared" si="1"/>
        <v>155</v>
      </c>
      <c r="I38">
        <f t="shared" si="1"/>
        <v>234</v>
      </c>
      <c r="J38">
        <f t="shared" si="1"/>
        <v>233</v>
      </c>
      <c r="K38">
        <f t="shared" si="1"/>
        <v>182</v>
      </c>
      <c r="L38">
        <f t="shared" si="1"/>
        <v>233</v>
      </c>
      <c r="M38">
        <f t="shared" si="1"/>
        <v>234</v>
      </c>
      <c r="N38">
        <f t="shared" si="1"/>
        <v>233</v>
      </c>
      <c r="O38">
        <f t="shared" si="1"/>
        <v>233</v>
      </c>
      <c r="P38">
        <f t="shared" si="1"/>
        <v>233</v>
      </c>
      <c r="Q38">
        <f t="shared" si="1"/>
        <v>234</v>
      </c>
      <c r="R38">
        <f t="shared" si="1"/>
        <v>233</v>
      </c>
      <c r="S38">
        <f t="shared" si="1"/>
        <v>233</v>
      </c>
      <c r="T38">
        <f t="shared" si="1"/>
        <v>233</v>
      </c>
      <c r="U38">
        <f t="shared" si="1"/>
        <v>234</v>
      </c>
      <c r="V38">
        <f t="shared" si="1"/>
        <v>233</v>
      </c>
      <c r="W38">
        <f t="shared" si="1"/>
        <v>233</v>
      </c>
      <c r="X38">
        <f t="shared" si="1"/>
        <v>233</v>
      </c>
      <c r="Y38">
        <f t="shared" si="1"/>
        <v>209</v>
      </c>
      <c r="Z38">
        <f t="shared" si="1"/>
        <v>208</v>
      </c>
      <c r="AA38">
        <f t="shared" si="1"/>
        <v>208</v>
      </c>
      <c r="AB38">
        <f t="shared" si="1"/>
        <v>208</v>
      </c>
      <c r="AD38" s="24"/>
      <c r="AE38" s="24"/>
      <c r="AF38" s="24"/>
    </row>
    <row r="40" spans="1:33">
      <c r="A40" s="41"/>
      <c r="B40" t="s">
        <v>40</v>
      </c>
    </row>
    <row r="41" spans="1:33">
      <c r="A41" s="15"/>
      <c r="B41" t="s">
        <v>41</v>
      </c>
    </row>
    <row r="42" spans="1:33">
      <c r="A42" s="33"/>
      <c r="B42" t="s">
        <v>42</v>
      </c>
    </row>
    <row r="43" spans="1:33">
      <c r="A43" s="36"/>
      <c r="B43" t="s">
        <v>43</v>
      </c>
    </row>
    <row r="45" spans="1:33">
      <c r="A45" s="38" t="s">
        <v>19</v>
      </c>
      <c r="B45" t="s">
        <v>44</v>
      </c>
    </row>
    <row r="46" spans="1:33" ht="15.75" thickBot="1"/>
    <row r="47" spans="1:33">
      <c r="A47" s="28" t="s">
        <v>45</v>
      </c>
    </row>
    <row r="48" spans="1:33" ht="15.75" thickBot="1">
      <c r="A48" s="29" t="s">
        <v>46</v>
      </c>
      <c r="B48" t="s">
        <v>47</v>
      </c>
    </row>
  </sheetData>
  <sortState xmlns:xlrd2="http://schemas.microsoft.com/office/spreadsheetml/2017/richdata2" ref="B9:AG18">
    <sortCondition descending="1" ref="AG9:AG18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1373" priority="31" bottom="1" rank="3"/>
    <cfRule type="top10" dxfId="1372" priority="57" bottom="1" rank="1"/>
    <cfRule type="top10" dxfId="1371" priority="58" bottom="1" rank="1"/>
    <cfRule type="top10" dxfId="1370" priority="82" bottom="1" rank="2"/>
    <cfRule type="top10" dxfId="1369" priority="85" bottom="1" rank="2"/>
    <cfRule type="top10" dxfId="1368" priority="108" bottom="1" rank="3"/>
  </conditionalFormatting>
  <conditionalFormatting sqref="E10:AB10">
    <cfRule type="top10" dxfId="1367" priority="30" bottom="1" rank="3"/>
    <cfRule type="top10" dxfId="1366" priority="56" bottom="1" rank="1"/>
    <cfRule type="top10" dxfId="1365" priority="84" bottom="1" rank="2"/>
    <cfRule type="top10" dxfId="1364" priority="107" bottom="1" rank="3"/>
  </conditionalFormatting>
  <conditionalFormatting sqref="E11:AB11">
    <cfRule type="top10" dxfId="1363" priority="29" bottom="1" rank="3"/>
    <cfRule type="top10" dxfId="1362" priority="55" bottom="1" rank="1"/>
    <cfRule type="top10" dxfId="1361" priority="83" bottom="1" rank="2"/>
    <cfRule type="top10" dxfId="1360" priority="106" bottom="1" rank="3"/>
  </conditionalFormatting>
  <conditionalFormatting sqref="E12:AB12">
    <cfRule type="top10" dxfId="1359" priority="28" bottom="1" rank="3"/>
    <cfRule type="top10" dxfId="1358" priority="54" bottom="1" rank="1"/>
    <cfRule type="top10" dxfId="1357" priority="81" bottom="1" rank="2"/>
    <cfRule type="top10" dxfId="1356" priority="105" bottom="1" rank="3"/>
  </conditionalFormatting>
  <conditionalFormatting sqref="E13:AB13">
    <cfRule type="top10" dxfId="1355" priority="27" bottom="1" rank="3"/>
    <cfRule type="top10" dxfId="1354" priority="53" bottom="1" rank="1"/>
    <cfRule type="top10" dxfId="1353" priority="80" bottom="1" rank="2"/>
    <cfRule type="top10" dxfId="1352" priority="104" bottom="1" rank="3"/>
  </conditionalFormatting>
  <conditionalFormatting sqref="E14:AB14">
    <cfRule type="top10" dxfId="1351" priority="26" bottom="1" rank="3"/>
    <cfRule type="top10" dxfId="1350" priority="52" bottom="1" rank="1"/>
    <cfRule type="top10" dxfId="1349" priority="76" bottom="1" rank="2"/>
    <cfRule type="top10" dxfId="1348" priority="77" bottom="1" rank="3"/>
    <cfRule type="top10" dxfId="1347" priority="78" bottom="1" rank="2"/>
    <cfRule type="top10" dxfId="1346" priority="79" bottom="1" rank="2"/>
    <cfRule type="top10" dxfId="1345" priority="103" bottom="1" rank="3"/>
  </conditionalFormatting>
  <conditionalFormatting sqref="E15:AB15">
    <cfRule type="top10" dxfId="1344" priority="25" bottom="1" rank="3"/>
    <cfRule type="top10" dxfId="1343" priority="32" bottom="1" rank="1"/>
    <cfRule type="top10" dxfId="1342" priority="33" bottom="1" rank="2"/>
    <cfRule type="top10" dxfId="1341" priority="34" bottom="1" rank="3"/>
    <cfRule type="top10" dxfId="1340" priority="51" bottom="1" rank="1"/>
    <cfRule type="top10" dxfId="1339" priority="75" bottom="1" rank="2"/>
    <cfRule type="top10" dxfId="1338" priority="102" percent="1" bottom="1" rank="3"/>
  </conditionalFormatting>
  <conditionalFormatting sqref="E18:AB18">
    <cfRule type="top10" dxfId="1337" priority="24" bottom="1" rank="3"/>
    <cfRule type="top10" dxfId="1336" priority="50" bottom="1" rank="1"/>
    <cfRule type="top10" dxfId="1335" priority="74" bottom="1" rank="2"/>
    <cfRule type="top10" dxfId="1334" priority="101" bottom="1" rank="3"/>
  </conditionalFormatting>
  <conditionalFormatting sqref="E26:AB26">
    <cfRule type="top10" dxfId="1333" priority="23" bottom="1" rank="3"/>
    <cfRule type="top10" dxfId="1332" priority="49" bottom="1" rank="1"/>
    <cfRule type="top10" dxfId="1331" priority="73" bottom="1" rank="2"/>
    <cfRule type="top10" dxfId="1330" priority="100" bottom="1" rank="3"/>
  </conditionalFormatting>
  <conditionalFormatting sqref="E17:AB17">
    <cfRule type="top10" dxfId="1329" priority="22" bottom="1" rank="3"/>
    <cfRule type="top10" dxfId="1328" priority="48" bottom="1" rank="1"/>
    <cfRule type="top10" dxfId="1327" priority="72" bottom="1" rank="2"/>
    <cfRule type="top10" dxfId="1326" priority="99" bottom="1" rank="3"/>
  </conditionalFormatting>
  <conditionalFormatting sqref="E20:AB20">
    <cfRule type="top10" dxfId="1325" priority="21" bottom="1" rank="3"/>
    <cfRule type="top10" dxfId="1324" priority="47" bottom="1" rank="1"/>
    <cfRule type="top10" dxfId="1323" priority="71" bottom="1" rank="2"/>
    <cfRule type="top10" dxfId="1322" priority="98" bottom="1" rank="3"/>
  </conditionalFormatting>
  <conditionalFormatting sqref="E21:AB21">
    <cfRule type="top10" dxfId="1321" priority="20" bottom="1" rank="3"/>
    <cfRule type="top10" dxfId="1320" priority="46" bottom="1" rank="1"/>
    <cfRule type="top10" dxfId="1319" priority="70" bottom="1" rank="2"/>
    <cfRule type="top10" dxfId="1318" priority="97" bottom="1" rank="3"/>
  </conditionalFormatting>
  <conditionalFormatting sqref="E19:AB19">
    <cfRule type="top10" dxfId="1317" priority="19" bottom="1" rank="3"/>
    <cfRule type="top10" dxfId="1316" priority="45" bottom="1" rank="1"/>
    <cfRule type="top10" dxfId="1315" priority="96" bottom="1" rank="3"/>
  </conditionalFormatting>
  <conditionalFormatting sqref="E23:AB23">
    <cfRule type="top10" dxfId="1314" priority="18" bottom="1" rank="3"/>
    <cfRule type="top10" dxfId="1313" priority="44" bottom="1" rank="1"/>
    <cfRule type="top10" dxfId="1312" priority="68" bottom="1" rank="2"/>
    <cfRule type="top10" dxfId="1311" priority="95" bottom="1" rank="3"/>
  </conditionalFormatting>
  <conditionalFormatting sqref="E24:AB24">
    <cfRule type="top10" dxfId="1310" priority="17" bottom="1" rank="3"/>
    <cfRule type="top10" dxfId="1309" priority="43" bottom="1" rank="1"/>
    <cfRule type="top10" dxfId="1308" priority="67" bottom="1" rank="2"/>
    <cfRule type="top10" dxfId="1307" priority="94" bottom="1" rank="3"/>
  </conditionalFormatting>
  <conditionalFormatting sqref="E22:AB22">
    <cfRule type="top10" dxfId="1306" priority="16" bottom="1" rank="3"/>
    <cfRule type="top10" dxfId="1305" priority="42" bottom="1" rank="1"/>
    <cfRule type="top10" dxfId="1304" priority="66" bottom="1" rank="2"/>
    <cfRule type="top10" dxfId="1303" priority="93" bottom="1" rank="3"/>
  </conditionalFormatting>
  <conditionalFormatting sqref="E29:M29 O29:Q29 S29:T29 Y29:AB29">
    <cfRule type="top10" dxfId="1302" priority="15" bottom="1" rank="3"/>
    <cfRule type="top10" dxfId="1301" priority="41" bottom="1" rank="1"/>
    <cfRule type="top10" dxfId="1300" priority="65" bottom="1" rank="2"/>
    <cfRule type="top10" dxfId="1299" priority="92" bottom="1" rank="3"/>
  </conditionalFormatting>
  <conditionalFormatting sqref="E28:M28 O28:Q28 S28:U28 W28:AB28">
    <cfRule type="top10" dxfId="1298" priority="14" bottom="1" rank="3"/>
    <cfRule type="top10" dxfId="1297" priority="40" bottom="1" rank="1"/>
    <cfRule type="top10" dxfId="1296" priority="64" bottom="1" rank="2"/>
    <cfRule type="top10" dxfId="1295" priority="91" bottom="1" rank="3"/>
  </conditionalFormatting>
  <conditionalFormatting sqref="E33:M33 O33:Q33 S33:T33 Y33:AB33">
    <cfRule type="top10" dxfId="1294" priority="13" bottom="1" rank="3"/>
    <cfRule type="top10" dxfId="1293" priority="39" bottom="1" rank="1"/>
    <cfRule type="top10" dxfId="1292" priority="63" bottom="1" rank="2"/>
    <cfRule type="top10" dxfId="1291" priority="90" bottom="1" rank="3"/>
  </conditionalFormatting>
  <conditionalFormatting sqref="E30:M30 O30:Q30 S30:U30 W30:AB30">
    <cfRule type="top10" dxfId="1290" priority="12" bottom="1" rank="3"/>
    <cfRule type="top10" dxfId="1289" priority="38" bottom="1" rank="1"/>
    <cfRule type="top10" dxfId="1288" priority="62" bottom="1" rank="2"/>
    <cfRule type="top10" dxfId="1287" priority="89" bottom="1" rank="3"/>
  </conditionalFormatting>
  <conditionalFormatting sqref="E31:M31 O31:Q31 S31:T31 Y31:AB31">
    <cfRule type="top10" dxfId="1286" priority="11" bottom="1" rank="3"/>
    <cfRule type="top10" dxfId="1285" priority="37" bottom="1" rank="1"/>
    <cfRule type="top10" dxfId="1284" priority="61" bottom="1" rank="2"/>
    <cfRule type="top10" dxfId="1283" priority="88" bottom="1" rank="3"/>
  </conditionalFormatting>
  <conditionalFormatting sqref="E32:M32 O32:Q32 S32:U32 W32:AB32">
    <cfRule type="top10" dxfId="1282" priority="10" bottom="1" rank="3"/>
    <cfRule type="top10" dxfId="1281" priority="36" bottom="1" rank="1"/>
    <cfRule type="top10" dxfId="1280" priority="60" bottom="1" rank="2"/>
    <cfRule type="top10" dxfId="1279" priority="87" bottom="1" rank="3"/>
  </conditionalFormatting>
  <conditionalFormatting sqref="E34:M34 O34:Q34 S34:U34 W34:AB34">
    <cfRule type="top10" dxfId="1278" priority="9" bottom="1" rank="3"/>
    <cfRule type="top10" dxfId="1277" priority="35" bottom="1" rank="1"/>
    <cfRule type="top10" dxfId="1276" priority="59" bottom="1" rank="2"/>
    <cfRule type="top10" dxfId="1275" priority="86" bottom="1" rank="3"/>
  </conditionalFormatting>
  <conditionalFormatting sqref="E19:T19">
    <cfRule type="top10" dxfId="1274" priority="69" bottom="1" rank="2"/>
  </conditionalFormatting>
  <conditionalFormatting sqref="E16:AB16">
    <cfRule type="top10" dxfId="1273" priority="5" bottom="1" rank="3"/>
    <cfRule type="top10" dxfId="1272" priority="6" bottom="1" rank="1"/>
    <cfRule type="top10" dxfId="1271" priority="7" bottom="1" rank="2"/>
    <cfRule type="top10" dxfId="1270" priority="8" bottom="1" rank="3"/>
  </conditionalFormatting>
  <conditionalFormatting sqref="U33:X33 U29:X29 U31:X31">
    <cfRule type="top10" dxfId="1269" priority="1" bottom="1" rank="3"/>
    <cfRule type="top10" dxfId="1268" priority="2" bottom="1" rank="1"/>
    <cfRule type="top10" dxfId="1267" priority="3" bottom="1" rank="2"/>
    <cfRule type="top10" dxfId="1266" priority="4" bottom="1" rank="3"/>
  </conditionalFormatting>
  <conditionalFormatting sqref="V32 E27:Q27 S27:AB27 V28 N28:N34 V34 V30">
    <cfRule type="top10" dxfId="1265" priority="109" bottom="1" rank="3"/>
    <cfRule type="top10" dxfId="1264" priority="110" bottom="1" rank="1"/>
    <cfRule type="top10" dxfId="1263" priority="111" bottom="1" rank="2"/>
    <cfRule type="top10" dxfId="1262" priority="112" bottom="1" rank="3"/>
  </conditionalFormatting>
  <conditionalFormatting sqref="E25:AB25 R27:R34">
    <cfRule type="top10" dxfId="1261" priority="113" bottom="1" rank="3"/>
    <cfRule type="top10" dxfId="1260" priority="114" bottom="1" rank="1"/>
    <cfRule type="top10" dxfId="1259" priority="115" bottom="1" rank="2"/>
    <cfRule type="top10" dxfId="1258" priority="116" bottom="1" rank="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6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+'Cadet 160cc'!A1</f>
        <v>NXT GP DUTCH OPEN 2022</v>
      </c>
    </row>
    <row r="3" spans="1:33">
      <c r="A3" s="4" t="s">
        <v>99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5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19">
        <v>1</v>
      </c>
      <c r="AE7" s="17">
        <v>2</v>
      </c>
      <c r="AF7" s="19">
        <v>3</v>
      </c>
      <c r="AG7" s="94"/>
    </row>
    <row r="8" spans="1:33">
      <c r="A8" s="1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99</v>
      </c>
      <c r="C9" s="100" t="s">
        <v>86</v>
      </c>
      <c r="D9" s="60"/>
      <c r="E9" s="49">
        <v>28</v>
      </c>
      <c r="F9">
        <v>29</v>
      </c>
      <c r="G9">
        <v>32</v>
      </c>
      <c r="H9" s="10">
        <v>35</v>
      </c>
      <c r="I9" s="15">
        <v>37</v>
      </c>
      <c r="J9" s="36">
        <v>36</v>
      </c>
      <c r="K9" s="36">
        <v>36</v>
      </c>
      <c r="L9" s="10">
        <v>35</v>
      </c>
      <c r="M9" s="34">
        <f>1+35</f>
        <v>36</v>
      </c>
      <c r="N9">
        <v>27</v>
      </c>
      <c r="O9">
        <v>24</v>
      </c>
      <c r="P9" s="10">
        <v>32</v>
      </c>
      <c r="Q9" s="14">
        <f>1+35+1</f>
        <v>37</v>
      </c>
      <c r="R9" s="36">
        <f>35+1</f>
        <v>36</v>
      </c>
      <c r="S9">
        <v>23</v>
      </c>
      <c r="T9" s="37">
        <f>27+1</f>
        <v>28</v>
      </c>
      <c r="U9" s="34">
        <f>32+1</f>
        <v>33</v>
      </c>
      <c r="V9" s="36">
        <f>32+1</f>
        <v>33</v>
      </c>
      <c r="W9">
        <v>35</v>
      </c>
      <c r="X9" s="10">
        <v>35</v>
      </c>
      <c r="Y9" s="14">
        <f>1+35+1</f>
        <v>37</v>
      </c>
      <c r="Z9" s="36">
        <f>35+1</f>
        <v>36</v>
      </c>
      <c r="AA9" s="36">
        <f>35+1</f>
        <v>36</v>
      </c>
      <c r="AB9" s="37">
        <f>35+1</f>
        <v>36</v>
      </c>
      <c r="AC9" s="9">
        <f>SUM(E9:AB9)</f>
        <v>792</v>
      </c>
      <c r="AD9" s="43">
        <f>IF(ISERROR(SMALL($E9:$AB9,COUNTIF($E9:$AB9,-1)+COLUMN(AD9)-29)),"",SMALL($E9:$AB9,COUNTIF($E9:$AB9,-1)+COLUMN(AD9)-29))</f>
        <v>23</v>
      </c>
      <c r="AE9" s="44">
        <f>IF(ISERROR(SMALL($E9:$AB9,COUNTIF($E9:$AB9,-1)+COLUMN(AE9)-29)),"",SMALL($E9:$AB9,COUNTIF($E9:$AB9,-1)+COLUMN(AE9)-29))</f>
        <v>24</v>
      </c>
      <c r="AF9" s="79">
        <f>IF(ISERROR(SMALL($E9:$AB9,COUNTIF($E9:$AB9,-1)+COLUMN(AF9)-29)),"",SMALL($E9:$AB9,COUNTIF($E9:$AB9,-1)+COLUMN(AF9)-29))</f>
        <v>27</v>
      </c>
      <c r="AG9" s="78">
        <f>+AC9-AD9-AE9-AF9</f>
        <v>718</v>
      </c>
    </row>
    <row r="10" spans="1:33">
      <c r="A10" s="2">
        <v>2</v>
      </c>
      <c r="B10" s="2">
        <v>7</v>
      </c>
      <c r="C10" s="2" t="s">
        <v>100</v>
      </c>
      <c r="D10" s="60"/>
      <c r="E10" s="9">
        <v>30</v>
      </c>
      <c r="F10">
        <v>30</v>
      </c>
      <c r="G10">
        <v>28</v>
      </c>
      <c r="H10" s="10">
        <v>30</v>
      </c>
      <c r="I10">
        <v>30</v>
      </c>
      <c r="J10">
        <v>32</v>
      </c>
      <c r="K10">
        <v>32</v>
      </c>
      <c r="L10" s="10">
        <v>30</v>
      </c>
      <c r="M10" s="9">
        <v>27</v>
      </c>
      <c r="N10">
        <v>29</v>
      </c>
      <c r="O10">
        <v>32</v>
      </c>
      <c r="P10" s="10">
        <v>30</v>
      </c>
      <c r="Q10" s="9">
        <v>32</v>
      </c>
      <c r="R10">
        <v>32</v>
      </c>
      <c r="S10">
        <v>35</v>
      </c>
      <c r="T10" s="10">
        <v>35</v>
      </c>
      <c r="U10" s="9">
        <v>29</v>
      </c>
      <c r="V10">
        <v>24</v>
      </c>
      <c r="W10">
        <v>28</v>
      </c>
      <c r="X10" s="37">
        <f>29+1</f>
        <v>30</v>
      </c>
      <c r="Y10" s="9">
        <v>28</v>
      </c>
      <c r="Z10">
        <v>21</v>
      </c>
      <c r="AA10">
        <v>28</v>
      </c>
      <c r="AB10" s="10">
        <v>27</v>
      </c>
      <c r="AC10" s="9">
        <f>SUM(E10:AB10)</f>
        <v>709</v>
      </c>
      <c r="AD10" s="43">
        <f>IF(ISERROR(SMALL($E10:$AB10,COUNTIF($E10:$AB10,-1)+COLUMN(AD10)-29)),"",SMALL($E10:$AB10,COUNTIF($E10:$AB10,-1)+COLUMN(AD10)-29))</f>
        <v>21</v>
      </c>
      <c r="AE10" s="44">
        <f>IF(ISERROR(SMALL($E10:$AB10,COUNTIF($E10:$AB10,-1)+COLUMN(AE10)-29)),"",SMALL($E10:$AB10,COUNTIF($E10:$AB10,-1)+COLUMN(AE10)-29))</f>
        <v>24</v>
      </c>
      <c r="AF10" s="79">
        <f>IF(ISERROR(SMALL($E10:$AB10,COUNTIF($E10:$AB10,-1)+COLUMN(AF10)-29)),"",SMALL($E10:$AB10,COUNTIF($E10:$AB10,-1)+COLUMN(AF10)-29))</f>
        <v>27</v>
      </c>
      <c r="AG10" s="78">
        <f>+AC10-AD10-AE10-AF10</f>
        <v>637</v>
      </c>
    </row>
    <row r="11" spans="1:33">
      <c r="A11" s="2">
        <v>3</v>
      </c>
      <c r="B11" s="2">
        <v>64</v>
      </c>
      <c r="C11" s="2" t="s">
        <v>101</v>
      </c>
      <c r="D11" s="60"/>
      <c r="E11" s="35">
        <v>36</v>
      </c>
      <c r="F11">
        <v>28</v>
      </c>
      <c r="G11">
        <v>35</v>
      </c>
      <c r="H11" s="10">
        <v>32</v>
      </c>
      <c r="I11">
        <v>22</v>
      </c>
      <c r="J11">
        <v>28</v>
      </c>
      <c r="K11">
        <v>30</v>
      </c>
      <c r="L11" s="10">
        <v>28</v>
      </c>
      <c r="M11" s="9">
        <v>29</v>
      </c>
      <c r="N11">
        <v>30</v>
      </c>
      <c r="O11">
        <v>25</v>
      </c>
      <c r="P11" s="10">
        <v>21</v>
      </c>
      <c r="Q11" s="9">
        <v>27</v>
      </c>
      <c r="R11">
        <v>29</v>
      </c>
      <c r="S11">
        <v>32</v>
      </c>
      <c r="T11" s="10">
        <v>30</v>
      </c>
      <c r="U11" s="9">
        <v>30</v>
      </c>
      <c r="V11">
        <v>30</v>
      </c>
      <c r="W11">
        <v>27</v>
      </c>
      <c r="X11" s="10">
        <v>25</v>
      </c>
      <c r="Y11" s="9">
        <v>22</v>
      </c>
      <c r="Z11">
        <v>24</v>
      </c>
      <c r="AA11">
        <v>22</v>
      </c>
      <c r="AB11" s="10">
        <v>30</v>
      </c>
      <c r="AC11" s="9">
        <f>SUM(E11:AB11)</f>
        <v>672</v>
      </c>
      <c r="AD11" s="43">
        <f>IF(ISERROR(SMALL($E11:$AB11,COUNTIF($E11:$AB11,-1)+COLUMN(AD11)-29)),"",SMALL($E11:$AB11,COUNTIF($E11:$AB11,-1)+COLUMN(AD11)-29))</f>
        <v>21</v>
      </c>
      <c r="AE11" s="44">
        <f>IF(ISERROR(SMALL($E11:$AB11,COUNTIF($E11:$AB11,-1)+COLUMN(AE11)-29)),"",SMALL($E11:$AB11,COUNTIF($E11:$AB11,-1)+COLUMN(AE11)-29))</f>
        <v>22</v>
      </c>
      <c r="AF11" s="79">
        <f>IF(ISERROR(SMALL($E11:$AB11,COUNTIF($E11:$AB11,-1)+COLUMN(AF11)-29)),"",SMALL($E11:$AB11,COUNTIF($E11:$AB11,-1)+COLUMN(AF11)-29))</f>
        <v>22</v>
      </c>
      <c r="AG11" s="78">
        <f>+AC11-AD11-AE11-AF11</f>
        <v>607</v>
      </c>
    </row>
    <row r="12" spans="1:33">
      <c r="A12" s="2">
        <v>4</v>
      </c>
      <c r="B12" s="2">
        <v>42</v>
      </c>
      <c r="C12" s="2" t="s">
        <v>102</v>
      </c>
      <c r="D12" s="60"/>
      <c r="E12" s="34">
        <v>24</v>
      </c>
      <c r="F12" s="36">
        <v>27</v>
      </c>
      <c r="G12" s="36">
        <v>28</v>
      </c>
      <c r="H12" s="37">
        <v>29</v>
      </c>
      <c r="I12">
        <v>29</v>
      </c>
      <c r="J12">
        <v>29</v>
      </c>
      <c r="K12">
        <v>27</v>
      </c>
      <c r="L12" s="10">
        <v>25</v>
      </c>
      <c r="M12" s="9">
        <v>23</v>
      </c>
      <c r="N12">
        <v>26</v>
      </c>
      <c r="O12">
        <v>21</v>
      </c>
      <c r="P12" s="10">
        <v>19</v>
      </c>
      <c r="Q12" s="9">
        <v>30</v>
      </c>
      <c r="R12">
        <v>30</v>
      </c>
      <c r="S12" s="36">
        <f>30+1</f>
        <v>31</v>
      </c>
      <c r="T12" s="10">
        <v>32</v>
      </c>
      <c r="U12" s="9">
        <v>35</v>
      </c>
      <c r="V12">
        <v>35</v>
      </c>
      <c r="W12">
        <v>32</v>
      </c>
      <c r="X12" s="10">
        <v>32</v>
      </c>
      <c r="Y12" s="9">
        <v>32</v>
      </c>
      <c r="Z12">
        <v>29</v>
      </c>
      <c r="AA12">
        <v>20</v>
      </c>
      <c r="AB12" s="10">
        <v>21</v>
      </c>
      <c r="AC12" s="9">
        <f>SUM(E12:AB12)</f>
        <v>666</v>
      </c>
      <c r="AD12" s="43">
        <f>IF(ISERROR(SMALL($E12:$AB12,COUNTIF($E12:$AB12,-1)+COLUMN(AD12)-29)),"",SMALL($E12:$AB12,COUNTIF($E12:$AB12,-1)+COLUMN(AD12)-29))</f>
        <v>19</v>
      </c>
      <c r="AE12" s="44">
        <f>IF(ISERROR(SMALL($E12:$AB12,COUNTIF($E12:$AB12,-1)+COLUMN(AE12)-29)),"",SMALL($E12:$AB12,COUNTIF($E12:$AB12,-1)+COLUMN(AE12)-29))</f>
        <v>20</v>
      </c>
      <c r="AF12" s="79">
        <f>IF(ISERROR(SMALL($E12:$AB12,COUNTIF($E12:$AB12,-1)+COLUMN(AF12)-29)),"",SMALL($E12:$AB12,COUNTIF($E12:$AB12,-1)+COLUMN(AF12)-29))</f>
        <v>21</v>
      </c>
      <c r="AG12" s="78">
        <f>+AC12-AD12-AE12-AF12</f>
        <v>606</v>
      </c>
    </row>
    <row r="13" spans="1:33">
      <c r="A13" s="2">
        <v>5</v>
      </c>
      <c r="B13" s="2">
        <v>22</v>
      </c>
      <c r="C13" s="2" t="s">
        <v>103</v>
      </c>
      <c r="D13" s="60"/>
      <c r="E13" s="9">
        <v>32</v>
      </c>
      <c r="F13">
        <v>35</v>
      </c>
      <c r="G13">
        <v>30</v>
      </c>
      <c r="H13" s="10">
        <v>29</v>
      </c>
      <c r="I13">
        <v>32</v>
      </c>
      <c r="J13">
        <v>30</v>
      </c>
      <c r="K13">
        <v>29</v>
      </c>
      <c r="L13" s="10">
        <v>32</v>
      </c>
      <c r="M13" s="35">
        <f>32+1</f>
        <v>33</v>
      </c>
      <c r="N13">
        <v>35</v>
      </c>
      <c r="O13">
        <v>20</v>
      </c>
      <c r="P13" s="10">
        <v>28</v>
      </c>
      <c r="Q13" s="9">
        <v>24</v>
      </c>
      <c r="R13">
        <v>28</v>
      </c>
      <c r="S13">
        <v>20</v>
      </c>
      <c r="T13" s="10">
        <v>23</v>
      </c>
      <c r="U13" s="9">
        <v>24</v>
      </c>
      <c r="V13">
        <v>26</v>
      </c>
      <c r="W13">
        <v>24</v>
      </c>
      <c r="X13" s="10">
        <v>28</v>
      </c>
      <c r="Y13" s="9">
        <v>25</v>
      </c>
      <c r="Z13">
        <v>27</v>
      </c>
      <c r="AA13">
        <v>27</v>
      </c>
      <c r="AB13" s="10">
        <v>24</v>
      </c>
      <c r="AC13" s="9">
        <f>SUM(E13:AB13)</f>
        <v>665</v>
      </c>
      <c r="AD13" s="43">
        <f>IF(ISERROR(SMALL($E13:$AB13,COUNTIF($E13:$AB13,-1)+COLUMN(AD13)-29)),"",SMALL($E13:$AB13,COUNTIF($E13:$AB13,-1)+COLUMN(AD13)-29))</f>
        <v>20</v>
      </c>
      <c r="AE13" s="44">
        <f>IF(ISERROR(SMALL($E13:$AB13,COUNTIF($E13:$AB13,-1)+COLUMN(AE13)-29)),"",SMALL($E13:$AB13,COUNTIF($E13:$AB13,-1)+COLUMN(AE13)-29))</f>
        <v>20</v>
      </c>
      <c r="AF13" s="79">
        <f>IF(ISERROR(SMALL($E13:$AB13,COUNTIF($E13:$AB13,-1)+COLUMN(AF13)-29)),"",SMALL($E13:$AB13,COUNTIF($E13:$AB13,-1)+COLUMN(AF13)-29))</f>
        <v>23</v>
      </c>
      <c r="AG13" s="78">
        <f>+AC13-AD13-AE13-AF13</f>
        <v>602</v>
      </c>
    </row>
    <row r="14" spans="1:33">
      <c r="A14" s="2">
        <v>6</v>
      </c>
      <c r="B14" s="2">
        <v>39</v>
      </c>
      <c r="C14" s="2" t="s">
        <v>104</v>
      </c>
      <c r="D14" s="60"/>
      <c r="E14" s="9">
        <v>29</v>
      </c>
      <c r="F14">
        <v>32</v>
      </c>
      <c r="G14">
        <v>29</v>
      </c>
      <c r="H14" s="10">
        <v>27</v>
      </c>
      <c r="I14">
        <v>27</v>
      </c>
      <c r="J14">
        <v>26</v>
      </c>
      <c r="K14">
        <v>23</v>
      </c>
      <c r="L14" s="10">
        <v>27</v>
      </c>
      <c r="M14" s="9">
        <v>25</v>
      </c>
      <c r="N14">
        <v>18</v>
      </c>
      <c r="O14">
        <v>23</v>
      </c>
      <c r="P14" s="10">
        <v>24</v>
      </c>
      <c r="Q14" s="9">
        <v>29</v>
      </c>
      <c r="R14">
        <v>27</v>
      </c>
      <c r="S14">
        <v>29</v>
      </c>
      <c r="T14" s="10">
        <v>29</v>
      </c>
      <c r="U14" s="9">
        <v>26</v>
      </c>
      <c r="V14">
        <v>29</v>
      </c>
      <c r="W14">
        <v>29</v>
      </c>
      <c r="X14" s="10">
        <v>26</v>
      </c>
      <c r="Y14" s="9">
        <v>24</v>
      </c>
      <c r="Z14">
        <v>25</v>
      </c>
      <c r="AA14">
        <v>26</v>
      </c>
      <c r="AB14" s="10">
        <v>29</v>
      </c>
      <c r="AC14" s="9">
        <f>SUM(E14:AB14)</f>
        <v>638</v>
      </c>
      <c r="AD14" s="43">
        <f>IF(ISERROR(SMALL($E14:$AB14,COUNTIF($E14:$AB14,-1)+COLUMN(AD14)-29)),"",SMALL($E14:$AB14,COUNTIF($E14:$AB14,-1)+COLUMN(AD14)-29))</f>
        <v>18</v>
      </c>
      <c r="AE14" s="44">
        <f>IF(ISERROR(SMALL($E14:$AB14,COUNTIF($E14:$AB14,-1)+COLUMN(AE14)-29)),"",SMALL($E14:$AB14,COUNTIF($E14:$AB14,-1)+COLUMN(AE14)-29))</f>
        <v>23</v>
      </c>
      <c r="AF14" s="79">
        <f>IF(ISERROR(SMALL($E14:$AB14,COUNTIF($E14:$AB14,-1)+COLUMN(AF14)-29)),"",SMALL($E14:$AB14,COUNTIF($E14:$AB14,-1)+COLUMN(AF14)-29))</f>
        <v>23</v>
      </c>
      <c r="AG14" s="78">
        <f>+AC14-AD14-AE14-AF14</f>
        <v>574</v>
      </c>
    </row>
    <row r="15" spans="1:33">
      <c r="A15" s="2">
        <v>7</v>
      </c>
      <c r="B15" s="2">
        <v>37</v>
      </c>
      <c r="C15" s="2" t="s">
        <v>105</v>
      </c>
      <c r="D15" s="60"/>
      <c r="E15" s="9">
        <v>0</v>
      </c>
      <c r="F15">
        <v>22</v>
      </c>
      <c r="G15">
        <v>26</v>
      </c>
      <c r="H15" s="10">
        <v>26</v>
      </c>
      <c r="I15">
        <v>28</v>
      </c>
      <c r="J15">
        <v>23</v>
      </c>
      <c r="K15">
        <v>25</v>
      </c>
      <c r="L15" s="10">
        <v>24</v>
      </c>
      <c r="M15" s="9">
        <v>26</v>
      </c>
      <c r="N15">
        <v>20</v>
      </c>
      <c r="O15">
        <v>27</v>
      </c>
      <c r="P15" s="10">
        <v>25</v>
      </c>
      <c r="Q15" s="9">
        <v>26</v>
      </c>
      <c r="R15">
        <v>26</v>
      </c>
      <c r="S15">
        <v>21</v>
      </c>
      <c r="T15" s="10">
        <v>24</v>
      </c>
      <c r="U15" s="9">
        <v>23</v>
      </c>
      <c r="V15">
        <v>27</v>
      </c>
      <c r="W15">
        <v>23</v>
      </c>
      <c r="X15" s="10">
        <v>27</v>
      </c>
      <c r="Y15" s="9">
        <v>27</v>
      </c>
      <c r="Z15">
        <v>32</v>
      </c>
      <c r="AA15">
        <v>30</v>
      </c>
      <c r="AB15" s="10">
        <v>28</v>
      </c>
      <c r="AC15" s="9">
        <f>SUM(E15:AB15)</f>
        <v>586</v>
      </c>
      <c r="AD15" s="43">
        <f>IF(ISERROR(SMALL($E15:$AB15,COUNTIF($E15:$AB15,-1)+COLUMN(AD15)-29)),"",SMALL($E15:$AB15,COUNTIF($E15:$AB15,-1)+COLUMN(AD15)-29))</f>
        <v>0</v>
      </c>
      <c r="AE15" s="44">
        <f>IF(ISERROR(SMALL($E15:$AB15,COUNTIF($E15:$AB15,-1)+COLUMN(AE15)-29)),"",SMALL($E15:$AB15,COUNTIF($E15:$AB15,-1)+COLUMN(AE15)-29))</f>
        <v>20</v>
      </c>
      <c r="AF15" s="79">
        <f>IF(ISERROR(SMALL($E15:$AB15,COUNTIF($E15:$AB15,-1)+COLUMN(AF15)-29)),"",SMALL($E15:$AB15,COUNTIF($E15:$AB15,-1)+COLUMN(AF15)-29))</f>
        <v>21</v>
      </c>
      <c r="AG15" s="78">
        <f>+AC15-AD15-AE15-AF15</f>
        <v>545</v>
      </c>
    </row>
    <row r="16" spans="1:33">
      <c r="A16" s="2">
        <v>8</v>
      </c>
      <c r="B16" s="2">
        <v>19</v>
      </c>
      <c r="C16" s="2" t="s">
        <v>106</v>
      </c>
      <c r="D16" s="60"/>
      <c r="E16" s="9">
        <v>26</v>
      </c>
      <c r="F16">
        <v>25</v>
      </c>
      <c r="G16">
        <v>24</v>
      </c>
      <c r="H16" s="10">
        <v>25</v>
      </c>
      <c r="I16">
        <v>26</v>
      </c>
      <c r="J16">
        <v>25</v>
      </c>
      <c r="K16">
        <v>24</v>
      </c>
      <c r="L16" s="10">
        <v>26</v>
      </c>
      <c r="M16" s="9">
        <v>21</v>
      </c>
      <c r="N16">
        <v>25</v>
      </c>
      <c r="O16">
        <v>26</v>
      </c>
      <c r="P16" s="10">
        <v>27</v>
      </c>
      <c r="Q16" s="9">
        <v>25</v>
      </c>
      <c r="R16">
        <v>25</v>
      </c>
      <c r="S16">
        <v>25</v>
      </c>
      <c r="T16" s="10">
        <v>25</v>
      </c>
      <c r="U16" s="35">
        <f>28+1</f>
        <v>29</v>
      </c>
      <c r="V16">
        <v>28</v>
      </c>
      <c r="W16" s="36">
        <f>30+1</f>
        <v>31</v>
      </c>
      <c r="X16" s="10">
        <v>21</v>
      </c>
      <c r="Y16" s="9">
        <v>23</v>
      </c>
      <c r="Z16">
        <v>23</v>
      </c>
      <c r="AA16">
        <v>24</v>
      </c>
      <c r="AB16" s="10">
        <v>23</v>
      </c>
      <c r="AC16" s="9">
        <f>SUM(E16:AB16)</f>
        <v>602</v>
      </c>
      <c r="AD16" s="43">
        <f>IF(ISERROR(SMALL($E16:$AB16,COUNTIF($E16:$AB16,-1)+COLUMN(AD16)-29)),"",SMALL($E16:$AB16,COUNTIF($E16:$AB16,-1)+COLUMN(AD16)-29))</f>
        <v>21</v>
      </c>
      <c r="AE16" s="44">
        <f>IF(ISERROR(SMALL($E16:$AB16,COUNTIF($E16:$AB16,-1)+COLUMN(AE16)-29)),"",SMALL($E16:$AB16,COUNTIF($E16:$AB16,-1)+COLUMN(AE16)-29))</f>
        <v>21</v>
      </c>
      <c r="AF16" s="79">
        <f>IF(ISERROR(SMALL($E16:$AB16,COUNTIF($E16:$AB16,-1)+COLUMN(AF16)-29)),"",SMALL($E16:$AB16,COUNTIF($E16:$AB16,-1)+COLUMN(AF16)-29))</f>
        <v>23</v>
      </c>
      <c r="AG16" s="78">
        <f>+AC16-AD16-AE16-AF16</f>
        <v>537</v>
      </c>
    </row>
    <row r="17" spans="1:33">
      <c r="A17" s="2">
        <v>9</v>
      </c>
      <c r="B17" s="2">
        <v>45</v>
      </c>
      <c r="C17" s="2" t="s">
        <v>107</v>
      </c>
      <c r="D17" s="60"/>
      <c r="E17" s="9">
        <v>27</v>
      </c>
      <c r="F17">
        <v>27</v>
      </c>
      <c r="G17">
        <v>25</v>
      </c>
      <c r="H17" s="10">
        <v>24</v>
      </c>
      <c r="I17">
        <v>25</v>
      </c>
      <c r="J17">
        <v>27</v>
      </c>
      <c r="K17">
        <v>28</v>
      </c>
      <c r="L17" s="37">
        <v>30</v>
      </c>
      <c r="M17" s="9">
        <v>24</v>
      </c>
      <c r="N17">
        <v>22</v>
      </c>
      <c r="O17">
        <v>28</v>
      </c>
      <c r="P17" s="10">
        <v>23</v>
      </c>
      <c r="Q17" s="9">
        <v>28</v>
      </c>
      <c r="R17">
        <v>23</v>
      </c>
      <c r="S17">
        <v>28</v>
      </c>
      <c r="T17" s="75" t="s">
        <v>19</v>
      </c>
      <c r="U17" s="9">
        <v>25</v>
      </c>
      <c r="V17">
        <v>25</v>
      </c>
      <c r="W17">
        <v>25</v>
      </c>
      <c r="X17" s="45">
        <v>30</v>
      </c>
      <c r="Y17" s="9">
        <v>26</v>
      </c>
      <c r="Z17">
        <v>26</v>
      </c>
      <c r="AA17">
        <v>25</v>
      </c>
      <c r="AB17" s="10">
        <v>22</v>
      </c>
      <c r="AC17" s="9">
        <f>SUM(E17:AB17)</f>
        <v>593</v>
      </c>
      <c r="AD17" s="43">
        <f>IF(ISERROR(SMALL($E17:$AB17,COUNTIF($E17:$AB17,-1)+COLUMN(AD17)-29)),"",SMALL($E17:$AB17,COUNTIF($E17:$AB17,-1)+COLUMN(AD17)-29))</f>
        <v>22</v>
      </c>
      <c r="AE17" s="44">
        <f>IF(ISERROR(SMALL($E17:$AB17,COUNTIF($E17:$AB17,-1)+COLUMN(AE17)-29)),"",SMALL($E17:$AB17,COUNTIF($E17:$AB17,-1)+COLUMN(AE17)-29))</f>
        <v>22</v>
      </c>
      <c r="AF17" s="79">
        <f>IF(ISERROR(SMALL($E17:$AB17,COUNTIF($E17:$AB17,-1)+COLUMN(AF17)-29)),"",SMALL($E17:$AB17,COUNTIF($E17:$AB17,-1)+COLUMN(AF17)-29))</f>
        <v>23</v>
      </c>
      <c r="AG17" s="78">
        <f>+AC17-AD17-AE17-AF17</f>
        <v>526</v>
      </c>
    </row>
    <row r="18" spans="1:33">
      <c r="A18" s="2">
        <v>10</v>
      </c>
      <c r="B18" s="2">
        <v>90</v>
      </c>
      <c r="C18" s="2" t="s">
        <v>108</v>
      </c>
      <c r="D18" s="60"/>
      <c r="E18" s="9">
        <v>24</v>
      </c>
      <c r="F18">
        <v>23</v>
      </c>
      <c r="G18">
        <v>22</v>
      </c>
      <c r="H18" s="10">
        <v>22</v>
      </c>
      <c r="I18">
        <v>24</v>
      </c>
      <c r="J18">
        <v>24</v>
      </c>
      <c r="K18">
        <v>26</v>
      </c>
      <c r="L18" s="10">
        <v>23</v>
      </c>
      <c r="M18" s="9">
        <v>19</v>
      </c>
      <c r="N18">
        <v>19</v>
      </c>
      <c r="O18">
        <v>22</v>
      </c>
      <c r="P18" s="10">
        <v>22</v>
      </c>
      <c r="Q18" s="9">
        <v>21</v>
      </c>
      <c r="R18">
        <v>24</v>
      </c>
      <c r="S18">
        <v>27</v>
      </c>
      <c r="T18" s="10">
        <v>26</v>
      </c>
      <c r="U18" s="9">
        <v>27</v>
      </c>
      <c r="V18">
        <v>22</v>
      </c>
      <c r="W18">
        <v>26</v>
      </c>
      <c r="X18" s="10">
        <v>23</v>
      </c>
      <c r="Y18" s="9">
        <v>0</v>
      </c>
      <c r="Z18">
        <v>0</v>
      </c>
      <c r="AA18">
        <v>0</v>
      </c>
      <c r="AB18" s="10">
        <v>0</v>
      </c>
      <c r="AC18" s="9">
        <f>SUM(E18:AB18)</f>
        <v>466</v>
      </c>
      <c r="AD18" s="43">
        <f>IF(ISERROR(SMALL($E18:$AB18,COUNTIF($E18:$AB18,-1)+COLUMN(AD18)-29)),"",SMALL($E18:$AB18,COUNTIF($E18:$AB18,-1)+COLUMN(AD18)-29))</f>
        <v>0</v>
      </c>
      <c r="AE18" s="44">
        <f>IF(ISERROR(SMALL($E18:$AB18,COUNTIF($E18:$AB18,-1)+COLUMN(AE18)-29)),"",SMALL($E18:$AB18,COUNTIF($E18:$AB18,-1)+COLUMN(AE18)-29))</f>
        <v>0</v>
      </c>
      <c r="AF18" s="79">
        <f>IF(ISERROR(SMALL($E18:$AB18,COUNTIF($E18:$AB18,-1)+COLUMN(AF18)-29)),"",SMALL($E18:$AB18,COUNTIF($E18:$AB18,-1)+COLUMN(AF18)-29))</f>
        <v>0</v>
      </c>
      <c r="AG18" s="78">
        <f>+AC18-AD18-AE18-AF18</f>
        <v>466</v>
      </c>
    </row>
    <row r="19" spans="1:33">
      <c r="A19" s="2">
        <v>11</v>
      </c>
      <c r="B19" s="2">
        <v>54</v>
      </c>
      <c r="C19" s="2" t="s">
        <v>109</v>
      </c>
      <c r="D19" s="60"/>
      <c r="E19" s="9">
        <v>25</v>
      </c>
      <c r="F19">
        <v>24</v>
      </c>
      <c r="G19">
        <v>23</v>
      </c>
      <c r="H19" s="10">
        <v>23</v>
      </c>
      <c r="I19">
        <v>0</v>
      </c>
      <c r="J19">
        <v>0</v>
      </c>
      <c r="K19">
        <v>0</v>
      </c>
      <c r="L19" s="10">
        <v>0</v>
      </c>
      <c r="M19" s="9">
        <v>22</v>
      </c>
      <c r="N19">
        <v>23</v>
      </c>
      <c r="O19">
        <v>19</v>
      </c>
      <c r="P19" s="10">
        <v>18</v>
      </c>
      <c r="Q19" s="9">
        <v>20</v>
      </c>
      <c r="R19">
        <v>22</v>
      </c>
      <c r="S19">
        <v>24</v>
      </c>
      <c r="T19" s="10">
        <v>22</v>
      </c>
      <c r="U19" s="9">
        <v>21</v>
      </c>
      <c r="V19">
        <v>23</v>
      </c>
      <c r="W19">
        <v>22</v>
      </c>
      <c r="X19" s="10">
        <v>24</v>
      </c>
      <c r="Y19" s="9">
        <v>0</v>
      </c>
      <c r="Z19">
        <v>0</v>
      </c>
      <c r="AA19">
        <v>0</v>
      </c>
      <c r="AB19" s="10">
        <v>0</v>
      </c>
      <c r="AC19" s="9">
        <f>SUM(E19:AB19)</f>
        <v>355</v>
      </c>
      <c r="AD19" s="43">
        <f>IF(ISERROR(SMALL($E19:$AB19,COUNTIF($E19:$AB19,-1)+COLUMN(AD19)-29)),"",SMALL($E19:$AB19,COUNTIF($E19:$AB19,-1)+COLUMN(AD19)-29))</f>
        <v>0</v>
      </c>
      <c r="AE19" s="44">
        <f>IF(ISERROR(SMALL($E19:$AB19,COUNTIF($E19:$AB19,-1)+COLUMN(AE19)-29)),"",SMALL($E19:$AB19,COUNTIF($E19:$AB19,-1)+COLUMN(AE19)-29))</f>
        <v>0</v>
      </c>
      <c r="AF19" s="79">
        <f>IF(ISERROR(SMALL($E19:$AB19,COUNTIF($E19:$AB19,-1)+COLUMN(AF19)-29)),"",SMALL($E19:$AB19,COUNTIF($E19:$AB19,-1)+COLUMN(AF19)-29))</f>
        <v>0</v>
      </c>
      <c r="AG19" s="78">
        <f>+AC19-AD19-AE19-AF19</f>
        <v>355</v>
      </c>
    </row>
    <row r="20" spans="1:33">
      <c r="A20" s="2">
        <v>12</v>
      </c>
      <c r="B20" s="2">
        <v>2</v>
      </c>
      <c r="C20" s="2" t="s">
        <v>110</v>
      </c>
      <c r="D20" s="60"/>
      <c r="E20" s="9">
        <v>0</v>
      </c>
      <c r="F20">
        <v>0</v>
      </c>
      <c r="G20">
        <v>0</v>
      </c>
      <c r="H20" s="10">
        <v>0</v>
      </c>
      <c r="I20">
        <v>0</v>
      </c>
      <c r="J20">
        <v>0</v>
      </c>
      <c r="K20">
        <v>0</v>
      </c>
      <c r="L20" s="10">
        <v>0</v>
      </c>
      <c r="M20" s="9">
        <v>18</v>
      </c>
      <c r="N20">
        <v>24</v>
      </c>
      <c r="O20">
        <v>29</v>
      </c>
      <c r="P20" s="10">
        <v>26</v>
      </c>
      <c r="Q20" s="9">
        <v>22</v>
      </c>
      <c r="R20">
        <v>20</v>
      </c>
      <c r="S20">
        <v>26</v>
      </c>
      <c r="T20" s="10">
        <v>28</v>
      </c>
      <c r="U20" s="9">
        <v>0</v>
      </c>
      <c r="V20">
        <v>0</v>
      </c>
      <c r="W20">
        <v>0</v>
      </c>
      <c r="X20" s="10">
        <v>0</v>
      </c>
      <c r="Y20" s="9">
        <v>29</v>
      </c>
      <c r="Z20">
        <v>28</v>
      </c>
      <c r="AA20">
        <v>29</v>
      </c>
      <c r="AB20" s="10">
        <v>26</v>
      </c>
      <c r="AC20" s="9">
        <f>SUM(E20:AB20)</f>
        <v>305</v>
      </c>
      <c r="AD20" s="43">
        <f>IF(ISERROR(SMALL($E20:$AB20,COUNTIF($E20:$AB20,-1)+COLUMN(AD20)-29)),"",SMALL($E20:$AB20,COUNTIF($E20:$AB20,-1)+COLUMN(AD20)-29))</f>
        <v>0</v>
      </c>
      <c r="AE20" s="44">
        <f>IF(ISERROR(SMALL($E20:$AB20,COUNTIF($E20:$AB20,-1)+COLUMN(AE20)-29)),"",SMALL($E20:$AB20,COUNTIF($E20:$AB20,-1)+COLUMN(AE20)-29))</f>
        <v>0</v>
      </c>
      <c r="AF20" s="79">
        <f>IF(ISERROR(SMALL($E20:$AB20,COUNTIF($E20:$AB20,-1)+COLUMN(AF20)-29)),"",SMALL($E20:$AB20,COUNTIF($E20:$AB20,-1)+COLUMN(AF20)-29))</f>
        <v>0</v>
      </c>
      <c r="AG20" s="78">
        <f>+AC20-AD20-AE20-AF20</f>
        <v>305</v>
      </c>
    </row>
    <row r="21" spans="1:33">
      <c r="A21" s="2">
        <v>13</v>
      </c>
      <c r="B21" s="2">
        <v>16</v>
      </c>
      <c r="C21" s="2" t="s">
        <v>111</v>
      </c>
      <c r="D21" s="60"/>
      <c r="E21" s="9">
        <v>0</v>
      </c>
      <c r="F21">
        <v>0</v>
      </c>
      <c r="G21">
        <v>0</v>
      </c>
      <c r="H21" s="10">
        <v>0</v>
      </c>
      <c r="I21">
        <v>0</v>
      </c>
      <c r="J21">
        <v>0</v>
      </c>
      <c r="K21">
        <v>0</v>
      </c>
      <c r="L21" s="10">
        <v>0</v>
      </c>
      <c r="M21" s="9">
        <v>30</v>
      </c>
      <c r="N21" s="36">
        <f>32+1</f>
        <v>33</v>
      </c>
      <c r="O21">
        <v>35</v>
      </c>
      <c r="P21" s="37">
        <f>35+1</f>
        <v>36</v>
      </c>
      <c r="Q21" s="9">
        <v>0</v>
      </c>
      <c r="R21">
        <v>0</v>
      </c>
      <c r="S21">
        <v>0</v>
      </c>
      <c r="T21" s="10">
        <v>0</v>
      </c>
      <c r="U21" s="9">
        <v>0</v>
      </c>
      <c r="V21">
        <v>0</v>
      </c>
      <c r="W21">
        <v>0</v>
      </c>
      <c r="X21" s="10">
        <v>0</v>
      </c>
      <c r="Y21" s="9">
        <v>30</v>
      </c>
      <c r="Z21">
        <v>30</v>
      </c>
      <c r="AA21">
        <v>32</v>
      </c>
      <c r="AB21" s="10">
        <v>32</v>
      </c>
      <c r="AC21" s="9">
        <f>SUM(E21:AB21)</f>
        <v>258</v>
      </c>
      <c r="AD21" s="43">
        <f>IF(ISERROR(SMALL($E21:$AB21,COUNTIF($E21:$AB21,-1)+COLUMN(AD21)-29)),"",SMALL($E21:$AB21,COUNTIF($E21:$AB21,-1)+COLUMN(AD21)-29))</f>
        <v>0</v>
      </c>
      <c r="AE21" s="44">
        <f>IF(ISERROR(SMALL($E21:$AB21,COUNTIF($E21:$AB21,-1)+COLUMN(AE21)-29)),"",SMALL($E21:$AB21,COUNTIF($E21:$AB21,-1)+COLUMN(AE21)-29))</f>
        <v>0</v>
      </c>
      <c r="AF21" s="79">
        <f>IF(ISERROR(SMALL($E21:$AB21,COUNTIF($E21:$AB21,-1)+COLUMN(AF21)-29)),"",SMALL($E21:$AB21,COUNTIF($E21:$AB21,-1)+COLUMN(AF21)-29))</f>
        <v>0</v>
      </c>
      <c r="AG21" s="78">
        <f>+AC21-AD21-AE21-AF21</f>
        <v>258</v>
      </c>
    </row>
    <row r="22" spans="1:33">
      <c r="A22" s="2">
        <v>16</v>
      </c>
      <c r="B22" s="2">
        <v>65</v>
      </c>
      <c r="C22" s="2" t="s">
        <v>112</v>
      </c>
      <c r="D22" s="60"/>
      <c r="E22" s="9">
        <v>0</v>
      </c>
      <c r="F22">
        <v>0</v>
      </c>
      <c r="G22">
        <v>0</v>
      </c>
      <c r="H22" s="10">
        <v>0</v>
      </c>
      <c r="I22">
        <v>23</v>
      </c>
      <c r="J22">
        <v>22</v>
      </c>
      <c r="K22">
        <v>22</v>
      </c>
      <c r="L22" s="10">
        <v>22</v>
      </c>
      <c r="M22" s="9">
        <v>0</v>
      </c>
      <c r="N22">
        <v>0</v>
      </c>
      <c r="O22">
        <v>0</v>
      </c>
      <c r="P22" s="10">
        <v>0</v>
      </c>
      <c r="Q22" s="9">
        <v>0</v>
      </c>
      <c r="R22">
        <v>0</v>
      </c>
      <c r="S22">
        <v>0</v>
      </c>
      <c r="T22" s="10">
        <v>0</v>
      </c>
      <c r="U22" s="9">
        <v>22</v>
      </c>
      <c r="V22">
        <v>21</v>
      </c>
      <c r="W22">
        <v>21</v>
      </c>
      <c r="X22" s="10">
        <v>22</v>
      </c>
      <c r="Y22" s="9">
        <v>21</v>
      </c>
      <c r="Z22">
        <v>20</v>
      </c>
      <c r="AA22">
        <v>21</v>
      </c>
      <c r="AB22" s="10">
        <v>20</v>
      </c>
      <c r="AC22" s="9">
        <f>SUM(E22:AB22)</f>
        <v>257</v>
      </c>
      <c r="AD22" s="43">
        <f>IF(ISERROR(SMALL($E22:$AB22,COUNTIF($E22:$AB22,-1)+COLUMN(AD22)-29)),"",SMALL($E22:$AB22,COUNTIF($E22:$AB22,-1)+COLUMN(AD22)-29))</f>
        <v>0</v>
      </c>
      <c r="AE22" s="44">
        <f>IF(ISERROR(SMALL($E22:$AB22,COUNTIF($E22:$AB22,-1)+COLUMN(AE22)-29)),"",SMALL($E22:$AB22,COUNTIF($E22:$AB22,-1)+COLUMN(AE22)-29))</f>
        <v>0</v>
      </c>
      <c r="AF22" s="79">
        <f>IF(ISERROR(SMALL($E22:$AB22,COUNTIF($E22:$AB22,-1)+COLUMN(AF22)-29)),"",SMALL($E22:$AB22,COUNTIF($E22:$AB22,-1)+COLUMN(AF22)-29))</f>
        <v>0</v>
      </c>
      <c r="AG22" s="78">
        <f>+AC22-AD22-AE22-AF22</f>
        <v>257</v>
      </c>
    </row>
    <row r="23" spans="1:33">
      <c r="A23" s="2">
        <v>17</v>
      </c>
      <c r="B23" s="2">
        <v>123</v>
      </c>
      <c r="C23" s="2" t="s">
        <v>113</v>
      </c>
      <c r="D23" s="60"/>
      <c r="E23" s="9">
        <v>0</v>
      </c>
      <c r="F23">
        <v>0</v>
      </c>
      <c r="G23">
        <v>0</v>
      </c>
      <c r="H23" s="10">
        <v>0</v>
      </c>
      <c r="I23">
        <v>0</v>
      </c>
      <c r="J23">
        <v>0</v>
      </c>
      <c r="K23">
        <v>0</v>
      </c>
      <c r="L23" s="10">
        <v>0</v>
      </c>
      <c r="M23" s="9">
        <v>20</v>
      </c>
      <c r="N23">
        <v>21</v>
      </c>
      <c r="O23">
        <v>18</v>
      </c>
      <c r="P23" s="10">
        <v>20</v>
      </c>
      <c r="Q23" s="9">
        <v>23</v>
      </c>
      <c r="R23">
        <v>21</v>
      </c>
      <c r="S23">
        <v>22</v>
      </c>
      <c r="T23" s="10">
        <v>21</v>
      </c>
      <c r="U23" s="9">
        <v>0</v>
      </c>
      <c r="V23">
        <v>0</v>
      </c>
      <c r="W23">
        <v>0</v>
      </c>
      <c r="X23" s="10">
        <v>0</v>
      </c>
      <c r="Y23" s="9">
        <v>20</v>
      </c>
      <c r="Z23">
        <v>22</v>
      </c>
      <c r="AA23">
        <v>23</v>
      </c>
      <c r="AB23" s="10">
        <v>25</v>
      </c>
      <c r="AC23" s="9">
        <f>SUM(E23:AB23)</f>
        <v>256</v>
      </c>
      <c r="AD23" s="43">
        <f>IF(ISERROR(SMALL($E23:$AB23,COUNTIF($E23:$AB23,-1)+COLUMN(AD23)-29)),"",SMALL($E23:$AB23,COUNTIF($E23:$AB23,-1)+COLUMN(AD23)-29))</f>
        <v>0</v>
      </c>
      <c r="AE23" s="44">
        <f>IF(ISERROR(SMALL($E23:$AB23,COUNTIF($E23:$AB23,-1)+COLUMN(AE23)-29)),"",SMALL($E23:$AB23,COUNTIF($E23:$AB23,-1)+COLUMN(AE23)-29))</f>
        <v>0</v>
      </c>
      <c r="AF23" s="79">
        <f>IF(ISERROR(SMALL($E23:$AB23,COUNTIF($E23:$AB23,-1)+COLUMN(AF23)-29)),"",SMALL($E23:$AB23,COUNTIF($E23:$AB23,-1)+COLUMN(AF23)-29))</f>
        <v>0</v>
      </c>
      <c r="AG23" s="78">
        <f>+AC23-AD23-AE23-AF23</f>
        <v>256</v>
      </c>
    </row>
    <row r="24" spans="1:33">
      <c r="A24" s="2">
        <v>18</v>
      </c>
      <c r="B24" s="69">
        <v>21</v>
      </c>
      <c r="C24" s="2" t="s">
        <v>114</v>
      </c>
      <c r="D24" s="60"/>
      <c r="E24" s="9">
        <v>0</v>
      </c>
      <c r="F24">
        <v>0</v>
      </c>
      <c r="G24">
        <v>0</v>
      </c>
      <c r="H24" s="10">
        <v>0</v>
      </c>
      <c r="I24">
        <v>0</v>
      </c>
      <c r="J24">
        <v>0</v>
      </c>
      <c r="K24">
        <v>0</v>
      </c>
      <c r="L24" s="10">
        <v>0</v>
      </c>
      <c r="M24" s="9">
        <v>28</v>
      </c>
      <c r="N24">
        <v>28</v>
      </c>
      <c r="O24" s="36">
        <f>30+1</f>
        <v>31</v>
      </c>
      <c r="P24" s="10">
        <v>29</v>
      </c>
      <c r="Q24" s="9">
        <v>0</v>
      </c>
      <c r="R24">
        <v>0</v>
      </c>
      <c r="S24">
        <v>0</v>
      </c>
      <c r="T24" s="10">
        <v>0</v>
      </c>
      <c r="U24" s="9">
        <v>0</v>
      </c>
      <c r="V24">
        <v>0</v>
      </c>
      <c r="W24">
        <v>0</v>
      </c>
      <c r="X24" s="10">
        <v>0</v>
      </c>
      <c r="Y24" s="9">
        <v>0</v>
      </c>
      <c r="Z24">
        <v>0</v>
      </c>
      <c r="AA24">
        <v>0</v>
      </c>
      <c r="AB24" s="10">
        <v>0</v>
      </c>
      <c r="AC24" s="9">
        <f>SUM(E24:AB24)</f>
        <v>116</v>
      </c>
      <c r="AD24" s="43">
        <f>IF(ISERROR(SMALL($E24:$AB24,COUNTIF($E24:$AB24,-1)+COLUMN(AD24)-29)),"",SMALL($E24:$AB24,COUNTIF($E24:$AB24,-1)+COLUMN(AD24)-29))</f>
        <v>0</v>
      </c>
      <c r="AE24" s="44">
        <f>IF(ISERROR(SMALL($E24:$AB24,COUNTIF($E24:$AB24,-1)+COLUMN(AE24)-29)),"",SMALL($E24:$AB24,COUNTIF($E24:$AB24,-1)+COLUMN(AE24)-29))</f>
        <v>0</v>
      </c>
      <c r="AF24" s="79">
        <f>IF(ISERROR(SMALL($E24:$AB24,COUNTIF($E24:$AB24,-1)+COLUMN(AF24)-29)),"",SMALL($E24:$AB24,COUNTIF($E24:$AB24,-1)+COLUMN(AF24)-29))</f>
        <v>0</v>
      </c>
      <c r="AG24" s="78">
        <f>+AC24-AD24-AE24-AF24</f>
        <v>116</v>
      </c>
    </row>
    <row r="25" spans="1:33">
      <c r="A25" s="2">
        <v>19</v>
      </c>
      <c r="B25" s="2"/>
      <c r="C25" s="2"/>
      <c r="D25" s="60"/>
      <c r="E25" s="9"/>
      <c r="H25" s="10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2">
        <v>20</v>
      </c>
      <c r="B26" s="2"/>
      <c r="C26" s="2"/>
      <c r="D26" s="60"/>
      <c r="E26" s="9"/>
      <c r="H26" s="10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2">
        <v>21</v>
      </c>
      <c r="B27" s="2"/>
      <c r="C27" s="2"/>
      <c r="D27" s="60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2">
        <v>22</v>
      </c>
      <c r="B28" s="2"/>
      <c r="C28" s="2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2">
        <v>23</v>
      </c>
      <c r="B29" s="2"/>
      <c r="C29" s="2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>
        <v>24</v>
      </c>
      <c r="B30" s="2"/>
      <c r="C30" s="2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>
        <v>25</v>
      </c>
      <c r="B31" s="2"/>
      <c r="C31" s="2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>
        <v>26</v>
      </c>
      <c r="B32" s="2"/>
      <c r="C32" s="2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2">
        <v>27</v>
      </c>
      <c r="B33" s="2"/>
      <c r="C33" s="2"/>
      <c r="D33" s="9"/>
      <c r="E33" s="9"/>
      <c r="H33" s="10"/>
      <c r="L33" s="10"/>
      <c r="P33" s="10"/>
      <c r="T33" s="10"/>
      <c r="X33" s="10"/>
      <c r="AB33" s="10"/>
      <c r="AC33" s="9"/>
      <c r="AD33" s="9"/>
      <c r="AF33" s="10"/>
      <c r="AG33" s="10"/>
    </row>
    <row r="34" spans="1:33">
      <c r="A34" s="2">
        <v>28</v>
      </c>
      <c r="B34" s="2"/>
      <c r="C34" s="2"/>
      <c r="D34" s="9"/>
      <c r="E34" s="9"/>
      <c r="H34" s="10"/>
      <c r="L34" s="10"/>
      <c r="P34" s="10"/>
      <c r="T34" s="10"/>
      <c r="X34" s="10"/>
      <c r="AB34" s="10"/>
      <c r="AC34" s="9"/>
      <c r="AD34" s="9"/>
      <c r="AF34" s="10"/>
      <c r="AG34" s="10"/>
    </row>
    <row r="35" spans="1:33" ht="15.75" thickBot="1">
      <c r="A35" s="5"/>
      <c r="B35" s="5"/>
      <c r="C35" s="5"/>
      <c r="D35" s="61"/>
      <c r="E35" s="11"/>
      <c r="F35" s="12"/>
      <c r="G35" s="12"/>
      <c r="H35" s="13"/>
      <c r="I35" s="12"/>
      <c r="J35" s="12"/>
      <c r="K35" s="12"/>
      <c r="L35" s="13"/>
      <c r="M35" s="11"/>
      <c r="N35" s="12"/>
      <c r="O35" s="12"/>
      <c r="P35" s="13"/>
      <c r="Q35" s="11"/>
      <c r="R35" s="12"/>
      <c r="S35" s="12"/>
      <c r="T35" s="13"/>
      <c r="U35" s="11"/>
      <c r="V35" s="12"/>
      <c r="W35" s="12"/>
      <c r="X35" s="13"/>
      <c r="Y35" s="11"/>
      <c r="Z35" s="12"/>
      <c r="AA35" s="12"/>
      <c r="AB35" s="13"/>
      <c r="AC35" s="11"/>
      <c r="AD35" s="25"/>
      <c r="AE35" s="26"/>
      <c r="AF35" s="27"/>
      <c r="AG35" s="13"/>
    </row>
    <row r="36" spans="1:33">
      <c r="D36" s="42"/>
      <c r="E36">
        <f>SUM(E9:E35)</f>
        <v>281</v>
      </c>
      <c r="F36">
        <f t="shared" ref="F36:AB36" si="0">SUM(F9:F35)</f>
        <v>302</v>
      </c>
      <c r="G36">
        <f t="shared" si="0"/>
        <v>302</v>
      </c>
      <c r="H36">
        <f t="shared" si="0"/>
        <v>302</v>
      </c>
      <c r="I36">
        <f t="shared" si="0"/>
        <v>303</v>
      </c>
      <c r="J36">
        <f t="shared" si="0"/>
        <v>302</v>
      </c>
      <c r="K36">
        <f t="shared" si="0"/>
        <v>302</v>
      </c>
      <c r="L36">
        <f t="shared" si="0"/>
        <v>302</v>
      </c>
      <c r="M36">
        <f t="shared" si="0"/>
        <v>381</v>
      </c>
      <c r="N36">
        <f t="shared" si="0"/>
        <v>380</v>
      </c>
      <c r="O36">
        <f t="shared" si="0"/>
        <v>380</v>
      </c>
      <c r="P36">
        <f t="shared" si="0"/>
        <v>380</v>
      </c>
      <c r="Q36">
        <f t="shared" si="0"/>
        <v>344</v>
      </c>
      <c r="R36">
        <f t="shared" si="0"/>
        <v>343</v>
      </c>
      <c r="S36">
        <f t="shared" si="0"/>
        <v>343</v>
      </c>
      <c r="T36">
        <f t="shared" si="0"/>
        <v>323</v>
      </c>
      <c r="U36">
        <f t="shared" si="0"/>
        <v>324</v>
      </c>
      <c r="V36">
        <f t="shared" si="0"/>
        <v>323</v>
      </c>
      <c r="W36">
        <f t="shared" si="0"/>
        <v>323</v>
      </c>
      <c r="X36">
        <f t="shared" si="0"/>
        <v>323</v>
      </c>
      <c r="Y36">
        <f t="shared" si="0"/>
        <v>344</v>
      </c>
      <c r="Z36">
        <f t="shared" si="0"/>
        <v>343</v>
      </c>
      <c r="AA36">
        <f t="shared" si="0"/>
        <v>343</v>
      </c>
      <c r="AB36">
        <f t="shared" si="0"/>
        <v>343</v>
      </c>
      <c r="AD36" s="24"/>
      <c r="AE36" s="24"/>
      <c r="AF36" s="24"/>
    </row>
    <row r="38" spans="1:33">
      <c r="A38" s="41"/>
      <c r="B38" t="s">
        <v>40</v>
      </c>
    </row>
    <row r="39" spans="1:33">
      <c r="A39" s="15"/>
      <c r="B39" t="s">
        <v>41</v>
      </c>
    </row>
    <row r="40" spans="1:33">
      <c r="A40" s="33"/>
      <c r="B40" t="s">
        <v>42</v>
      </c>
    </row>
    <row r="41" spans="1:33">
      <c r="A41" s="36"/>
      <c r="B41" t="s">
        <v>43</v>
      </c>
    </row>
    <row r="43" spans="1:33">
      <c r="A43" s="38" t="s">
        <v>19</v>
      </c>
      <c r="B43" t="s">
        <v>44</v>
      </c>
    </row>
    <row r="44" spans="1:33" ht="15.75" thickBot="1"/>
    <row r="45" spans="1:33">
      <c r="A45" s="28" t="s">
        <v>45</v>
      </c>
    </row>
    <row r="46" spans="1:33" ht="15.75" thickBot="1">
      <c r="A46" s="29" t="s">
        <v>46</v>
      </c>
      <c r="B46" t="s">
        <v>47</v>
      </c>
    </row>
  </sheetData>
  <sortState xmlns:xlrd2="http://schemas.microsoft.com/office/spreadsheetml/2017/richdata2" ref="B9:AG24">
    <sortCondition descending="1" ref="AG9:AG24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1257" priority="31" bottom="1" rank="3"/>
    <cfRule type="top10" dxfId="1256" priority="57" bottom="1" rank="1"/>
    <cfRule type="top10" dxfId="1255" priority="58" bottom="1" rank="1"/>
    <cfRule type="top10" dxfId="1254" priority="82" bottom="1" rank="2"/>
    <cfRule type="top10" dxfId="1253" priority="85" bottom="1" rank="2"/>
    <cfRule type="top10" dxfId="1252" priority="108" bottom="1" rank="3"/>
  </conditionalFormatting>
  <conditionalFormatting sqref="E12:AB12">
    <cfRule type="top10" dxfId="1251" priority="30" bottom="1" rank="3"/>
    <cfRule type="top10" dxfId="1250" priority="56" bottom="1" rank="1"/>
    <cfRule type="top10" dxfId="1249" priority="84" bottom="1" rank="2"/>
    <cfRule type="top10" dxfId="1248" priority="107" bottom="1" rank="3"/>
  </conditionalFormatting>
  <conditionalFormatting sqref="E11:AB11">
    <cfRule type="top10" dxfId="1247" priority="29" bottom="1" rank="3"/>
    <cfRule type="top10" dxfId="1246" priority="55" bottom="1" rank="1"/>
    <cfRule type="top10" dxfId="1245" priority="83" bottom="1" rank="2"/>
    <cfRule type="top10" dxfId="1244" priority="106" bottom="1" rank="3"/>
  </conditionalFormatting>
  <conditionalFormatting sqref="E10:AB10">
    <cfRule type="top10" dxfId="1243" priority="28" bottom="1" rank="3"/>
    <cfRule type="top10" dxfId="1242" priority="54" bottom="1" rank="1"/>
    <cfRule type="top10" dxfId="1241" priority="81" bottom="1" rank="2"/>
    <cfRule type="top10" dxfId="1240" priority="105" bottom="1" rank="3"/>
  </conditionalFormatting>
  <conditionalFormatting sqref="E14:AB14">
    <cfRule type="top10" dxfId="1239" priority="27" bottom="1" rank="3"/>
    <cfRule type="top10" dxfId="1238" priority="53" bottom="1" rank="1"/>
    <cfRule type="top10" dxfId="1237" priority="80" bottom="1" rank="2"/>
    <cfRule type="top10" dxfId="1236" priority="104" bottom="1" rank="3"/>
  </conditionalFormatting>
  <conditionalFormatting sqref="E13:AB13">
    <cfRule type="top10" dxfId="1235" priority="26" bottom="1" rank="3"/>
    <cfRule type="top10" dxfId="1234" priority="52" bottom="1" rank="1"/>
    <cfRule type="top10" dxfId="1233" priority="76" bottom="1" rank="2"/>
    <cfRule type="top10" dxfId="1232" priority="77" bottom="1" rank="3"/>
    <cfRule type="top10" dxfId="1231" priority="78" bottom="1" rank="2"/>
    <cfRule type="top10" dxfId="1230" priority="79" bottom="1" rank="2"/>
    <cfRule type="top10" dxfId="1229" priority="103" bottom="1" rank="3"/>
  </conditionalFormatting>
  <conditionalFormatting sqref="E18:AB18">
    <cfRule type="top10" dxfId="1228" priority="25" bottom="1" rank="3"/>
    <cfRule type="top10" dxfId="1227" priority="32" bottom="1" rank="1"/>
    <cfRule type="top10" dxfId="1226" priority="33" bottom="1" rank="2"/>
    <cfRule type="top10" dxfId="1225" priority="34" bottom="1" rank="3"/>
    <cfRule type="top10" dxfId="1224" priority="51" bottom="1" rank="1"/>
    <cfRule type="top10" dxfId="1223" priority="75" bottom="1" rank="2"/>
    <cfRule type="top10" dxfId="1222" priority="102" percent="1" bottom="1" rank="3"/>
  </conditionalFormatting>
  <conditionalFormatting sqref="E19:AB19">
    <cfRule type="top10" dxfId="1221" priority="24" bottom="1" rank="3"/>
    <cfRule type="top10" dxfId="1220" priority="50" bottom="1" rank="1"/>
    <cfRule type="top10" dxfId="1219" priority="74" bottom="1" rank="2"/>
    <cfRule type="top10" dxfId="1218" priority="101" bottom="1" rank="3"/>
  </conditionalFormatting>
  <conditionalFormatting sqref="E24:AB24">
    <cfRule type="top10" dxfId="1217" priority="23" bottom="1" rank="3"/>
    <cfRule type="top10" dxfId="1216" priority="49" bottom="1" rank="1"/>
    <cfRule type="top10" dxfId="1215" priority="73" bottom="1" rank="2"/>
    <cfRule type="top10" dxfId="1214" priority="100" bottom="1" rank="3"/>
  </conditionalFormatting>
  <conditionalFormatting sqref="E15:AB15">
    <cfRule type="top10" dxfId="1213" priority="22" bottom="1" rank="3"/>
    <cfRule type="top10" dxfId="1212" priority="48" bottom="1" rank="1"/>
    <cfRule type="top10" dxfId="1211" priority="72" bottom="1" rank="2"/>
    <cfRule type="top10" dxfId="1210" priority="99" bottom="1" rank="3"/>
  </conditionalFormatting>
  <conditionalFormatting sqref="E20:AB20">
    <cfRule type="top10" dxfId="1209" priority="21" bottom="1" rank="3"/>
    <cfRule type="top10" dxfId="1208" priority="47" bottom="1" rank="1"/>
    <cfRule type="top10" dxfId="1207" priority="71" bottom="1" rank="2"/>
    <cfRule type="top10" dxfId="1206" priority="98" bottom="1" rank="3"/>
  </conditionalFormatting>
  <conditionalFormatting sqref="E21:AB21">
    <cfRule type="top10" dxfId="1205" priority="20" bottom="1" rank="3"/>
    <cfRule type="top10" dxfId="1204" priority="46" bottom="1" rank="1"/>
    <cfRule type="top10" dxfId="1203" priority="70" bottom="1" rank="2"/>
    <cfRule type="top10" dxfId="1202" priority="97" bottom="1" rank="3"/>
  </conditionalFormatting>
  <conditionalFormatting sqref="E17:AB17">
    <cfRule type="top10" dxfId="1201" priority="19" bottom="1" rank="3"/>
    <cfRule type="top10" dxfId="1200" priority="45" bottom="1" rank="1"/>
    <cfRule type="top10" dxfId="1199" priority="96" bottom="1" rank="3"/>
  </conditionalFormatting>
  <conditionalFormatting sqref="E22:AB22">
    <cfRule type="top10" dxfId="1198" priority="17" bottom="1" rank="3"/>
    <cfRule type="top10" dxfId="1197" priority="43" bottom="1" rank="1"/>
    <cfRule type="top10" dxfId="1196" priority="67" bottom="1" rank="2"/>
    <cfRule type="top10" dxfId="1195" priority="94" bottom="1" rank="3"/>
  </conditionalFormatting>
  <conditionalFormatting sqref="E27:M27 O27:Q27 S27:T27 Y27:AB27">
    <cfRule type="top10" dxfId="1194" priority="15" bottom="1" rank="3"/>
    <cfRule type="top10" dxfId="1193" priority="41" bottom="1" rank="1"/>
    <cfRule type="top10" dxfId="1192" priority="65" bottom="1" rank="2"/>
    <cfRule type="top10" dxfId="1191" priority="92" bottom="1" rank="3"/>
  </conditionalFormatting>
  <conditionalFormatting sqref="E26:M26 O26:Q26 S26:U26 W26:AB26">
    <cfRule type="top10" dxfId="1190" priority="14" bottom="1" rank="3"/>
    <cfRule type="top10" dxfId="1189" priority="40" bottom="1" rank="1"/>
    <cfRule type="top10" dxfId="1188" priority="64" bottom="1" rank="2"/>
    <cfRule type="top10" dxfId="1187" priority="91" bottom="1" rank="3"/>
  </conditionalFormatting>
  <conditionalFormatting sqref="E31:M31 O31:Q31 S31:T31 Y31:AB31">
    <cfRule type="top10" dxfId="1186" priority="13" bottom="1" rank="3"/>
    <cfRule type="top10" dxfId="1185" priority="39" bottom="1" rank="1"/>
    <cfRule type="top10" dxfId="1184" priority="63" bottom="1" rank="2"/>
    <cfRule type="top10" dxfId="1183" priority="90" bottom="1" rank="3"/>
  </conditionalFormatting>
  <conditionalFormatting sqref="E28:M28 O28:Q28 S28:U28 W28:AB28">
    <cfRule type="top10" dxfId="1182" priority="12" bottom="1" rank="3"/>
    <cfRule type="top10" dxfId="1181" priority="38" bottom="1" rank="1"/>
    <cfRule type="top10" dxfId="1180" priority="62" bottom="1" rank="2"/>
    <cfRule type="top10" dxfId="1179" priority="89" bottom="1" rank="3"/>
  </conditionalFormatting>
  <conditionalFormatting sqref="E29:M29 O29:Q29 S29:T29 Y29:AB29">
    <cfRule type="top10" dxfId="1178" priority="11" bottom="1" rank="3"/>
    <cfRule type="top10" dxfId="1177" priority="37" bottom="1" rank="1"/>
    <cfRule type="top10" dxfId="1176" priority="61" bottom="1" rank="2"/>
    <cfRule type="top10" dxfId="1175" priority="88" bottom="1" rank="3"/>
  </conditionalFormatting>
  <conditionalFormatting sqref="E30:M30 O30:Q30 S30:U30 W30:AB30">
    <cfRule type="top10" dxfId="1174" priority="10" bottom="1" rank="3"/>
    <cfRule type="top10" dxfId="1173" priority="36" bottom="1" rank="1"/>
    <cfRule type="top10" dxfId="1172" priority="60" bottom="1" rank="2"/>
    <cfRule type="top10" dxfId="1171" priority="87" bottom="1" rank="3"/>
  </conditionalFormatting>
  <conditionalFormatting sqref="E32:M32 O32:Q32 S32:U32 W32:AB32">
    <cfRule type="top10" dxfId="1170" priority="9" bottom="1" rank="3"/>
    <cfRule type="top10" dxfId="1169" priority="35" bottom="1" rank="1"/>
    <cfRule type="top10" dxfId="1168" priority="59" bottom="1" rank="2"/>
    <cfRule type="top10" dxfId="1167" priority="86" bottom="1" rank="3"/>
  </conditionalFormatting>
  <conditionalFormatting sqref="E17:T17">
    <cfRule type="top10" dxfId="1166" priority="69" bottom="1" rank="2"/>
  </conditionalFormatting>
  <conditionalFormatting sqref="E16:AB16">
    <cfRule type="top10" dxfId="1165" priority="5" bottom="1" rank="3"/>
    <cfRule type="top10" dxfId="1164" priority="6" bottom="1" rank="1"/>
    <cfRule type="top10" dxfId="1163" priority="7" bottom="1" rank="2"/>
    <cfRule type="top10" dxfId="1162" priority="8" bottom="1" rank="3"/>
  </conditionalFormatting>
  <conditionalFormatting sqref="U31:X31 U27:X27 U29:X29">
    <cfRule type="top10" dxfId="1161" priority="1" bottom="1" rank="3"/>
    <cfRule type="top10" dxfId="1160" priority="2" bottom="1" rank="1"/>
    <cfRule type="top10" dxfId="1159" priority="3" bottom="1" rank="2"/>
    <cfRule type="top10" dxfId="1158" priority="4" bottom="1" rank="3"/>
  </conditionalFormatting>
  <conditionalFormatting sqref="V30 E25:Q25 S25:AB25 V26 N26:N32 V32 V28">
    <cfRule type="top10" dxfId="1157" priority="109" bottom="1" rank="3"/>
    <cfRule type="top10" dxfId="1156" priority="110" bottom="1" rank="1"/>
    <cfRule type="top10" dxfId="1155" priority="111" bottom="1" rank="2"/>
    <cfRule type="top10" dxfId="1154" priority="112" bottom="1" rank="3"/>
  </conditionalFormatting>
  <conditionalFormatting sqref="E23:AB23 R25:R32">
    <cfRule type="top10" dxfId="1153" priority="113" bottom="1" rank="3"/>
    <cfRule type="top10" dxfId="1152" priority="114" bottom="1" rank="1"/>
    <cfRule type="top10" dxfId="1151" priority="115" bottom="1" rank="2"/>
    <cfRule type="top10" dxfId="1150" priority="116" bottom="1" rank="3"/>
  </conditionalFormatting>
  <pageMargins left="0.7" right="0.7" top="0.75" bottom="0.75" header="0.3" footer="0.3"/>
  <pageSetup paperSize="9"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8"/>
  <sheetViews>
    <sheetView zoomScale="80" zoomScaleNormal="80" workbookViewId="0">
      <selection activeCell="C9" sqref="C9"/>
    </sheetView>
  </sheetViews>
  <sheetFormatPr defaultRowHeight="1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  <col min="34" max="34" width="2.85546875" customWidth="1"/>
    <col min="35" max="35" width="5.42578125" customWidth="1"/>
  </cols>
  <sheetData>
    <row r="1" spans="1:33" ht="18.75">
      <c r="A1" s="3" t="str">
        <f>+'Cadet 160cc'!A1</f>
        <v>NXT GP DUTCH OPEN 2022</v>
      </c>
    </row>
    <row r="3" spans="1:33">
      <c r="A3" s="4" t="s">
        <v>115</v>
      </c>
    </row>
    <row r="5" spans="1:33" ht="15.75" thickBot="1"/>
    <row r="6" spans="1:33" ht="15.75" thickBot="1">
      <c r="A6" s="90" t="s">
        <v>2</v>
      </c>
      <c r="B6" s="90" t="s">
        <v>3</v>
      </c>
      <c r="C6" s="90" t="s">
        <v>4</v>
      </c>
      <c r="D6" s="90" t="s">
        <v>5</v>
      </c>
      <c r="E6" s="92" t="s">
        <v>6</v>
      </c>
      <c r="F6" s="87"/>
      <c r="G6" s="88"/>
      <c r="H6" s="89"/>
      <c r="I6" s="86" t="s">
        <v>7</v>
      </c>
      <c r="J6" s="87"/>
      <c r="K6" s="88"/>
      <c r="L6" s="89"/>
      <c r="M6" s="86" t="s">
        <v>8</v>
      </c>
      <c r="N6" s="87"/>
      <c r="O6" s="88"/>
      <c r="P6" s="89"/>
      <c r="Q6" s="95" t="s">
        <v>9</v>
      </c>
      <c r="R6" s="96"/>
      <c r="S6" s="96"/>
      <c r="T6" s="97"/>
      <c r="U6" s="95" t="s">
        <v>10</v>
      </c>
      <c r="V6" s="96"/>
      <c r="W6" s="96"/>
      <c r="X6" s="97"/>
      <c r="Y6" s="95" t="s">
        <v>11</v>
      </c>
      <c r="Z6" s="96"/>
      <c r="AA6" s="96"/>
      <c r="AB6" s="97"/>
      <c r="AC6" s="90" t="s">
        <v>12</v>
      </c>
      <c r="AD6" s="18" t="s">
        <v>13</v>
      </c>
      <c r="AE6" s="16" t="s">
        <v>13</v>
      </c>
      <c r="AF6" s="18" t="s">
        <v>13</v>
      </c>
      <c r="AG6" s="93" t="s">
        <v>12</v>
      </c>
    </row>
    <row r="7" spans="1:33" ht="15.75" thickBot="1">
      <c r="A7" s="91"/>
      <c r="B7" s="91"/>
      <c r="C7" s="91"/>
      <c r="D7" s="91"/>
      <c r="E7" s="65" t="s">
        <v>14</v>
      </c>
      <c r="F7" s="66" t="s">
        <v>15</v>
      </c>
      <c r="G7" s="67" t="s">
        <v>16</v>
      </c>
      <c r="H7" s="68" t="s">
        <v>17</v>
      </c>
      <c r="I7" s="20" t="s">
        <v>14</v>
      </c>
      <c r="J7" s="21" t="s">
        <v>15</v>
      </c>
      <c r="K7" s="22" t="s">
        <v>16</v>
      </c>
      <c r="L7" s="23" t="s">
        <v>17</v>
      </c>
      <c r="M7" s="20" t="s">
        <v>14</v>
      </c>
      <c r="N7" s="21" t="s">
        <v>15</v>
      </c>
      <c r="O7" s="22" t="s">
        <v>16</v>
      </c>
      <c r="P7" s="23" t="s">
        <v>17</v>
      </c>
      <c r="Q7" s="20" t="s">
        <v>14</v>
      </c>
      <c r="R7" s="21" t="s">
        <v>15</v>
      </c>
      <c r="S7" s="22" t="s">
        <v>16</v>
      </c>
      <c r="T7" s="23" t="s">
        <v>17</v>
      </c>
      <c r="U7" s="20" t="s">
        <v>14</v>
      </c>
      <c r="V7" s="21" t="s">
        <v>15</v>
      </c>
      <c r="W7" s="22" t="s">
        <v>16</v>
      </c>
      <c r="X7" s="23" t="s">
        <v>17</v>
      </c>
      <c r="Y7" s="20" t="s">
        <v>14</v>
      </c>
      <c r="Z7" s="21" t="s">
        <v>15</v>
      </c>
      <c r="AA7" s="22" t="s">
        <v>16</v>
      </c>
      <c r="AB7" s="23" t="s">
        <v>17</v>
      </c>
      <c r="AC7" s="91"/>
      <c r="AD7" s="77">
        <v>1</v>
      </c>
      <c r="AE7" s="80">
        <v>2</v>
      </c>
      <c r="AF7" s="77">
        <v>3</v>
      </c>
      <c r="AG7" s="94"/>
    </row>
    <row r="8" spans="1:33">
      <c r="A8" s="1"/>
      <c r="B8" s="1"/>
      <c r="C8" s="1"/>
      <c r="D8" s="59"/>
      <c r="E8" s="6"/>
      <c r="F8" s="7"/>
      <c r="G8" s="7"/>
      <c r="H8" s="8"/>
      <c r="I8" s="7"/>
      <c r="J8" s="7"/>
      <c r="K8" s="7"/>
      <c r="L8" s="8"/>
      <c r="M8" s="6"/>
      <c r="N8" s="7"/>
      <c r="O8" s="7"/>
      <c r="P8" s="8"/>
      <c r="Q8" s="6"/>
      <c r="R8" s="7"/>
      <c r="S8" s="7"/>
      <c r="T8" s="8"/>
      <c r="U8" s="6"/>
      <c r="V8" s="7"/>
      <c r="W8" s="7"/>
      <c r="X8" s="8"/>
      <c r="Y8" s="6"/>
      <c r="Z8" s="7"/>
      <c r="AA8" s="7"/>
      <c r="AB8" s="8"/>
      <c r="AC8" s="6"/>
      <c r="AD8" s="6"/>
      <c r="AE8" s="7"/>
      <c r="AF8" s="8"/>
      <c r="AG8" s="8"/>
    </row>
    <row r="9" spans="1:33">
      <c r="A9" s="2">
        <v>1</v>
      </c>
      <c r="B9" s="2">
        <v>66</v>
      </c>
      <c r="C9" s="100" t="s">
        <v>116</v>
      </c>
      <c r="D9" s="60"/>
      <c r="E9" s="48">
        <v>37</v>
      </c>
      <c r="F9" s="36">
        <v>36</v>
      </c>
      <c r="G9" s="36">
        <v>36</v>
      </c>
      <c r="H9" s="37">
        <v>36</v>
      </c>
      <c r="I9" s="15">
        <v>37</v>
      </c>
      <c r="J9" s="36">
        <v>36</v>
      </c>
      <c r="K9" s="36">
        <v>36</v>
      </c>
      <c r="L9" s="37">
        <v>36</v>
      </c>
      <c r="M9" s="14">
        <v>37</v>
      </c>
      <c r="N9" s="36">
        <v>36</v>
      </c>
      <c r="O9" s="36">
        <f>35+1</f>
        <v>36</v>
      </c>
      <c r="P9" s="37">
        <f>35+1</f>
        <v>36</v>
      </c>
      <c r="Q9" s="14">
        <v>37</v>
      </c>
      <c r="R9" s="36">
        <v>36</v>
      </c>
      <c r="S9" s="36">
        <v>36</v>
      </c>
      <c r="T9" s="37">
        <v>36</v>
      </c>
      <c r="U9" s="14">
        <v>37</v>
      </c>
      <c r="V9" s="36">
        <v>36</v>
      </c>
      <c r="W9" s="36">
        <v>36</v>
      </c>
      <c r="X9" s="37">
        <v>36</v>
      </c>
      <c r="Y9" s="14">
        <f>35+1+1</f>
        <v>37</v>
      </c>
      <c r="Z9" s="36">
        <f>35+1</f>
        <v>36</v>
      </c>
      <c r="AA9" s="36">
        <f>35+1</f>
        <v>36</v>
      </c>
      <c r="AB9" s="37">
        <f>35+1</f>
        <v>36</v>
      </c>
      <c r="AC9" s="9">
        <f>SUM(E9:AB9)</f>
        <v>870</v>
      </c>
      <c r="AD9" s="43">
        <f>IF(ISERROR(SMALL($E9:$AB9,COUNTIF($E9:$AB9,-1)+COLUMN(AD9)-29)),"",SMALL($E9:$AB9,COUNTIF($E9:$AB9,-1)+COLUMN(AD9)-29))</f>
        <v>36</v>
      </c>
      <c r="AE9" s="44">
        <f>IF(ISERROR(SMALL($E9:$AB9,COUNTIF($E9:$AB9,-1)+COLUMN(AE9)-29)),"",SMALL($E9:$AB9,COUNTIF($E9:$AB9,-1)+COLUMN(AE9)-29))</f>
        <v>36</v>
      </c>
      <c r="AF9" s="79">
        <f>IF(ISERROR(SMALL($E9:$AB9,COUNTIF($E9:$AB9,-1)+COLUMN(AF9)-29)),"",SMALL($E9:$AB9,COUNTIF($E9:$AB9,-1)+COLUMN(AF9)-29))</f>
        <v>36</v>
      </c>
      <c r="AG9" s="78">
        <f>+AC9-AD9-AE9-AF9</f>
        <v>762</v>
      </c>
    </row>
    <row r="10" spans="1:33">
      <c r="A10" s="2">
        <v>2</v>
      </c>
      <c r="B10" s="2">
        <v>33</v>
      </c>
      <c r="C10" s="2" t="s">
        <v>117</v>
      </c>
      <c r="D10" s="60"/>
      <c r="E10" s="9">
        <v>32</v>
      </c>
      <c r="F10">
        <v>32</v>
      </c>
      <c r="G10">
        <v>32</v>
      </c>
      <c r="H10" s="10">
        <v>32</v>
      </c>
      <c r="I10">
        <v>0</v>
      </c>
      <c r="J10">
        <v>0</v>
      </c>
      <c r="K10">
        <v>0</v>
      </c>
      <c r="L10" s="10">
        <v>0</v>
      </c>
      <c r="M10" s="9">
        <v>0</v>
      </c>
      <c r="N10">
        <v>0</v>
      </c>
      <c r="O10">
        <v>0</v>
      </c>
      <c r="P10" s="10">
        <v>0</v>
      </c>
      <c r="Q10" s="9">
        <v>0</v>
      </c>
      <c r="R10">
        <v>0</v>
      </c>
      <c r="S10">
        <v>0</v>
      </c>
      <c r="T10" s="10">
        <v>0</v>
      </c>
      <c r="U10" s="9">
        <v>0</v>
      </c>
      <c r="V10">
        <v>0</v>
      </c>
      <c r="W10">
        <v>0</v>
      </c>
      <c r="X10" s="10">
        <v>0</v>
      </c>
      <c r="Y10" s="9">
        <v>0</v>
      </c>
      <c r="Z10">
        <v>0</v>
      </c>
      <c r="AA10">
        <v>0</v>
      </c>
      <c r="AB10" s="10">
        <v>0</v>
      </c>
      <c r="AC10" s="9">
        <f>SUM(E10:AB10)</f>
        <v>128</v>
      </c>
      <c r="AD10" s="43">
        <f>IF(ISERROR(SMALL($E10:$AB10,COUNTIF($E10:$AB10,-1)+COLUMN(AD10)-29)),"",SMALL($E10:$AB10,COUNTIF($E10:$AB10,-1)+COLUMN(AD10)-29))</f>
        <v>0</v>
      </c>
      <c r="AE10" s="44">
        <f>IF(ISERROR(SMALL($E10:$AB10,COUNTIF($E10:$AB10,-1)+COLUMN(AE10)-29)),"",SMALL($E10:$AB10,COUNTIF($E10:$AB10,-1)+COLUMN(AE10)-29))</f>
        <v>0</v>
      </c>
      <c r="AF10" s="79">
        <f>IF(ISERROR(SMALL($E10:$AB10,COUNTIF($E10:$AB10,-1)+COLUMN(AF10)-29)),"",SMALL($E10:$AB10,COUNTIF($E10:$AB10,-1)+COLUMN(AF10)-29))</f>
        <v>0</v>
      </c>
      <c r="AG10" s="78">
        <f>+AC10-AD10-AE10-AF10</f>
        <v>128</v>
      </c>
    </row>
    <row r="11" spans="1:33">
      <c r="A11" s="2">
        <v>3</v>
      </c>
      <c r="B11" s="2">
        <v>17</v>
      </c>
      <c r="C11" s="2" t="s">
        <v>118</v>
      </c>
      <c r="D11" s="60"/>
      <c r="E11" s="9">
        <v>0</v>
      </c>
      <c r="F11">
        <v>0</v>
      </c>
      <c r="G11">
        <v>0</v>
      </c>
      <c r="H11" s="10">
        <v>0</v>
      </c>
      <c r="I11">
        <v>0</v>
      </c>
      <c r="J11">
        <v>0</v>
      </c>
      <c r="K11">
        <v>0</v>
      </c>
      <c r="L11" s="10">
        <v>0</v>
      </c>
      <c r="M11" s="9">
        <v>0</v>
      </c>
      <c r="N11">
        <v>0</v>
      </c>
      <c r="O11">
        <v>0</v>
      </c>
      <c r="P11" s="10">
        <v>0</v>
      </c>
      <c r="Q11" s="9">
        <v>0</v>
      </c>
      <c r="R11">
        <v>0</v>
      </c>
      <c r="S11">
        <v>0</v>
      </c>
      <c r="T11" s="10">
        <v>0</v>
      </c>
      <c r="U11" s="9">
        <v>32</v>
      </c>
      <c r="V11">
        <v>32</v>
      </c>
      <c r="W11">
        <v>32</v>
      </c>
      <c r="X11" s="10">
        <v>32</v>
      </c>
      <c r="Y11" s="9">
        <v>0</v>
      </c>
      <c r="Z11">
        <v>0</v>
      </c>
      <c r="AA11">
        <v>0</v>
      </c>
      <c r="AB11" s="10">
        <v>0</v>
      </c>
      <c r="AC11" s="9">
        <f>SUM(E11:AB11)</f>
        <v>128</v>
      </c>
      <c r="AD11" s="43">
        <f>IF(ISERROR(SMALL($E11:$AB11,COUNTIF($E11:$AB11,-1)+COLUMN(AD11)-29)),"",SMALL($E11:$AB11,COUNTIF($E11:$AB11,-1)+COLUMN(AD11)-29))</f>
        <v>0</v>
      </c>
      <c r="AE11" s="44">
        <f>IF(ISERROR(SMALL($E11:$AB11,COUNTIF($E11:$AB11,-1)+COLUMN(AE11)-29)),"",SMALL($E11:$AB11,COUNTIF($E11:$AB11,-1)+COLUMN(AE11)-29))</f>
        <v>0</v>
      </c>
      <c r="AF11" s="79">
        <f>IF(ISERROR(SMALL($E11:$AB11,COUNTIF($E11:$AB11,-1)+COLUMN(AF11)-29)),"",SMALL($E11:$AB11,COUNTIF($E11:$AB11,-1)+COLUMN(AF11)-29))</f>
        <v>0</v>
      </c>
      <c r="AG11" s="78">
        <f>+AC11-AD11-AE11-AF11</f>
        <v>128</v>
      </c>
    </row>
    <row r="12" spans="1:33">
      <c r="A12" s="2">
        <v>4</v>
      </c>
      <c r="B12" s="2"/>
      <c r="C12" s="2"/>
      <c r="D12" s="60"/>
      <c r="E12" s="9"/>
      <c r="H12" s="10"/>
      <c r="L12" s="10"/>
      <c r="M12" s="9"/>
      <c r="P12" s="10"/>
      <c r="Q12" s="9"/>
      <c r="T12" s="10"/>
      <c r="U12" s="9"/>
      <c r="X12" s="10"/>
      <c r="Y12" s="9"/>
      <c r="AB12" s="10"/>
      <c r="AC12" s="9"/>
      <c r="AD12" s="43"/>
      <c r="AE12" s="44"/>
      <c r="AF12" s="79"/>
      <c r="AG12" s="78"/>
    </row>
    <row r="13" spans="1:33">
      <c r="A13" s="2">
        <v>5</v>
      </c>
      <c r="B13" s="2"/>
      <c r="C13" s="2"/>
      <c r="D13" s="60"/>
      <c r="E13" s="9"/>
      <c r="H13" s="10"/>
      <c r="L13" s="10"/>
      <c r="M13" s="9"/>
      <c r="P13" s="10"/>
      <c r="Q13" s="9"/>
      <c r="T13" s="10"/>
      <c r="U13" s="9"/>
      <c r="X13" s="10"/>
      <c r="Y13" s="9"/>
      <c r="AB13" s="10"/>
      <c r="AC13" s="9"/>
      <c r="AD13" s="43"/>
      <c r="AE13" s="44"/>
      <c r="AF13" s="79"/>
      <c r="AG13" s="78"/>
    </row>
    <row r="14" spans="1:33">
      <c r="A14" s="2">
        <v>6</v>
      </c>
      <c r="B14" s="2"/>
      <c r="C14" s="2"/>
      <c r="D14" s="60"/>
      <c r="E14" s="9"/>
      <c r="H14" s="10"/>
      <c r="L14" s="10"/>
      <c r="M14" s="9"/>
      <c r="P14" s="10"/>
      <c r="Q14" s="9"/>
      <c r="T14" s="10"/>
      <c r="U14" s="9"/>
      <c r="X14" s="10"/>
      <c r="Y14" s="9"/>
      <c r="AB14" s="10"/>
      <c r="AC14" s="9"/>
      <c r="AD14" s="43"/>
      <c r="AE14" s="44"/>
      <c r="AF14" s="79"/>
      <c r="AG14" s="78"/>
    </row>
    <row r="15" spans="1:33">
      <c r="A15" s="2">
        <v>7</v>
      </c>
      <c r="B15" s="2"/>
      <c r="C15" s="2"/>
      <c r="D15" s="60"/>
      <c r="E15" s="9"/>
      <c r="H15" s="10"/>
      <c r="L15" s="10"/>
      <c r="M15" s="9"/>
      <c r="P15" s="10"/>
      <c r="Q15" s="9"/>
      <c r="T15" s="10"/>
      <c r="U15" s="9"/>
      <c r="X15" s="45"/>
      <c r="Y15" s="9"/>
      <c r="AB15" s="10"/>
      <c r="AC15" s="9"/>
      <c r="AD15" s="43"/>
      <c r="AE15" s="44"/>
      <c r="AF15" s="79"/>
      <c r="AG15" s="78"/>
    </row>
    <row r="16" spans="1:33">
      <c r="A16" s="2">
        <v>8</v>
      </c>
      <c r="B16" s="2"/>
      <c r="C16" s="2"/>
      <c r="D16" s="60"/>
      <c r="E16" s="9"/>
      <c r="H16" s="10"/>
      <c r="L16" s="10"/>
      <c r="M16" s="9"/>
      <c r="P16" s="10"/>
      <c r="Q16" s="9"/>
      <c r="T16" s="10"/>
      <c r="U16" s="9"/>
      <c r="X16" s="10"/>
      <c r="Y16" s="9"/>
      <c r="AB16" s="10"/>
      <c r="AC16" s="9"/>
      <c r="AD16" s="43"/>
      <c r="AE16" s="44"/>
      <c r="AF16" s="79"/>
      <c r="AG16" s="78"/>
    </row>
    <row r="17" spans="1:33">
      <c r="A17" s="2">
        <v>9</v>
      </c>
      <c r="B17" s="2"/>
      <c r="C17" s="2"/>
      <c r="D17" s="60"/>
      <c r="E17" s="9"/>
      <c r="H17" s="10"/>
      <c r="L17" s="10"/>
      <c r="M17" s="9"/>
      <c r="P17" s="10"/>
      <c r="Q17" s="9"/>
      <c r="T17" s="10"/>
      <c r="U17" s="9"/>
      <c r="X17" s="10"/>
      <c r="Y17" s="9"/>
      <c r="AB17" s="10"/>
      <c r="AC17" s="9"/>
      <c r="AD17" s="43"/>
      <c r="AE17" s="44"/>
      <c r="AF17" s="79"/>
      <c r="AG17" s="78"/>
    </row>
    <row r="18" spans="1:33">
      <c r="A18" s="2">
        <v>10</v>
      </c>
      <c r="B18" s="2"/>
      <c r="C18" s="2"/>
      <c r="D18" s="60"/>
      <c r="E18" s="9"/>
      <c r="H18" s="10"/>
      <c r="L18" s="10"/>
      <c r="M18" s="9"/>
      <c r="P18" s="10"/>
      <c r="Q18" s="9"/>
      <c r="T18" s="10"/>
      <c r="U18" s="9"/>
      <c r="X18" s="10"/>
      <c r="Y18" s="9"/>
      <c r="AB18" s="10"/>
      <c r="AC18" s="9"/>
      <c r="AD18" s="43"/>
      <c r="AE18" s="44"/>
      <c r="AF18" s="79"/>
      <c r="AG18" s="78"/>
    </row>
    <row r="19" spans="1:33">
      <c r="A19" s="2">
        <v>11</v>
      </c>
      <c r="B19" s="2"/>
      <c r="C19" s="2"/>
      <c r="D19" s="60"/>
      <c r="E19" s="9"/>
      <c r="H19" s="10"/>
      <c r="L19" s="10"/>
      <c r="M19" s="9"/>
      <c r="P19" s="10"/>
      <c r="Q19" s="9"/>
      <c r="T19" s="10"/>
      <c r="U19" s="9"/>
      <c r="X19" s="10"/>
      <c r="Y19" s="9"/>
      <c r="AB19" s="10"/>
      <c r="AC19" s="9"/>
      <c r="AD19" s="43"/>
      <c r="AE19" s="44"/>
      <c r="AF19" s="79"/>
      <c r="AG19" s="78"/>
    </row>
    <row r="20" spans="1:33">
      <c r="A20" s="2">
        <v>12</v>
      </c>
      <c r="B20" s="2"/>
      <c r="C20" s="2"/>
      <c r="D20" s="60"/>
      <c r="E20" s="9"/>
      <c r="H20" s="10"/>
      <c r="L20" s="10"/>
      <c r="M20" s="9"/>
      <c r="P20" s="10"/>
      <c r="Q20" s="9"/>
      <c r="T20" s="10"/>
      <c r="U20" s="9"/>
      <c r="X20" s="10"/>
      <c r="Y20" s="9"/>
      <c r="AB20" s="10"/>
      <c r="AC20" s="9"/>
      <c r="AD20" s="43"/>
      <c r="AE20" s="44"/>
      <c r="AF20" s="79"/>
      <c r="AG20" s="78"/>
    </row>
    <row r="21" spans="1:33">
      <c r="A21" s="2">
        <v>13</v>
      </c>
      <c r="B21" s="2"/>
      <c r="C21" s="2"/>
      <c r="D21" s="60"/>
      <c r="E21" s="9"/>
      <c r="H21" s="10"/>
      <c r="L21" s="10"/>
      <c r="M21" s="9"/>
      <c r="P21" s="10"/>
      <c r="Q21" s="9"/>
      <c r="T21" s="10"/>
      <c r="U21" s="9"/>
      <c r="X21" s="10"/>
      <c r="Y21" s="9"/>
      <c r="AB21" s="10"/>
      <c r="AC21" s="9"/>
      <c r="AD21" s="43"/>
      <c r="AE21" s="44"/>
      <c r="AF21" s="79"/>
      <c r="AG21" s="78"/>
    </row>
    <row r="22" spans="1:33">
      <c r="A22" s="2">
        <v>14</v>
      </c>
      <c r="B22" s="52"/>
      <c r="D22" s="53"/>
      <c r="E22" s="9"/>
      <c r="H22" s="10"/>
      <c r="L22" s="55"/>
      <c r="Q22" s="53"/>
      <c r="T22" s="55"/>
      <c r="X22" s="55"/>
      <c r="AC22" s="53"/>
      <c r="AD22" s="43"/>
      <c r="AE22" s="44"/>
      <c r="AF22" s="79"/>
      <c r="AG22" s="78"/>
    </row>
    <row r="23" spans="1:33">
      <c r="A23" s="2">
        <v>15</v>
      </c>
      <c r="B23" s="52"/>
      <c r="D23" s="53"/>
      <c r="E23" s="9"/>
      <c r="H23" s="10"/>
      <c r="L23" s="55"/>
      <c r="Q23" s="53"/>
      <c r="U23" s="53"/>
      <c r="X23" s="55"/>
      <c r="AC23" s="53"/>
      <c r="AD23" s="43"/>
      <c r="AE23" s="44"/>
      <c r="AF23" s="79"/>
      <c r="AG23" s="78"/>
    </row>
    <row r="24" spans="1:33">
      <c r="A24" s="2">
        <v>16</v>
      </c>
      <c r="B24" s="2"/>
      <c r="C24" s="2"/>
      <c r="D24" s="60"/>
      <c r="E24" s="9"/>
      <c r="H24" s="10"/>
      <c r="L24" s="10"/>
      <c r="M24" s="9"/>
      <c r="P24" s="10"/>
      <c r="Q24" s="9"/>
      <c r="T24" s="10"/>
      <c r="U24" s="9"/>
      <c r="X24" s="10"/>
      <c r="Y24" s="9"/>
      <c r="AB24" s="10"/>
      <c r="AC24" s="9"/>
      <c r="AD24" s="43"/>
      <c r="AE24" s="44"/>
      <c r="AF24" s="79"/>
      <c r="AG24" s="78"/>
    </row>
    <row r="25" spans="1:33">
      <c r="A25" s="2">
        <v>17</v>
      </c>
      <c r="B25" s="2"/>
      <c r="C25" s="2"/>
      <c r="D25" s="60"/>
      <c r="E25" s="9"/>
      <c r="H25" s="10"/>
      <c r="L25" s="10"/>
      <c r="M25" s="9"/>
      <c r="P25" s="10"/>
      <c r="Q25" s="9"/>
      <c r="T25" s="10"/>
      <c r="U25" s="9"/>
      <c r="X25" s="10"/>
      <c r="Y25" s="9"/>
      <c r="AB25" s="10"/>
      <c r="AC25" s="9"/>
      <c r="AD25" s="43"/>
      <c r="AE25" s="44"/>
      <c r="AF25" s="79"/>
      <c r="AG25" s="78"/>
    </row>
    <row r="26" spans="1:33">
      <c r="A26" s="2">
        <v>18</v>
      </c>
      <c r="B26" s="2"/>
      <c r="C26" s="2"/>
      <c r="D26" s="60"/>
      <c r="E26" s="9"/>
      <c r="H26" s="10"/>
      <c r="L26" s="10"/>
      <c r="M26" s="9"/>
      <c r="P26" s="10"/>
      <c r="Q26" s="9"/>
      <c r="T26" s="10"/>
      <c r="U26" s="9"/>
      <c r="X26" s="10"/>
      <c r="Y26" s="9"/>
      <c r="AB26" s="10"/>
      <c r="AC26" s="9"/>
      <c r="AD26" s="43"/>
      <c r="AE26" s="44"/>
      <c r="AF26" s="79"/>
      <c r="AG26" s="78"/>
    </row>
    <row r="27" spans="1:33">
      <c r="A27" s="2">
        <v>19</v>
      </c>
      <c r="B27" s="2"/>
      <c r="C27" s="2"/>
      <c r="D27" s="60"/>
      <c r="E27" s="9"/>
      <c r="H27" s="10"/>
      <c r="L27" s="10"/>
      <c r="M27" s="9"/>
      <c r="P27" s="10"/>
      <c r="Q27" s="9"/>
      <c r="T27" s="10"/>
      <c r="U27" s="9"/>
      <c r="X27" s="10"/>
      <c r="Y27" s="9"/>
      <c r="AB27" s="10"/>
      <c r="AC27" s="9"/>
      <c r="AD27" s="43"/>
      <c r="AE27" s="44"/>
      <c r="AF27" s="79"/>
      <c r="AG27" s="78"/>
    </row>
    <row r="28" spans="1:33">
      <c r="A28" s="2">
        <v>20</v>
      </c>
      <c r="B28" s="2"/>
      <c r="C28" s="2"/>
      <c r="D28" s="60"/>
      <c r="E28" s="9"/>
      <c r="H28" s="10"/>
      <c r="L28" s="10"/>
      <c r="M28" s="9"/>
      <c r="P28" s="10"/>
      <c r="Q28" s="9"/>
      <c r="T28" s="10"/>
      <c r="U28" s="9"/>
      <c r="X28" s="10"/>
      <c r="Y28" s="9"/>
      <c r="AB28" s="10"/>
      <c r="AC28" s="9"/>
      <c r="AD28" s="43"/>
      <c r="AE28" s="44"/>
      <c r="AF28" s="79"/>
      <c r="AG28" s="78"/>
    </row>
    <row r="29" spans="1:33">
      <c r="A29" s="2">
        <v>21</v>
      </c>
      <c r="B29" s="2"/>
      <c r="C29" s="2"/>
      <c r="D29" s="60"/>
      <c r="E29" s="9"/>
      <c r="H29" s="10"/>
      <c r="L29" s="10"/>
      <c r="M29" s="9"/>
      <c r="P29" s="10"/>
      <c r="Q29" s="9"/>
      <c r="T29" s="10"/>
      <c r="U29" s="9"/>
      <c r="X29" s="10"/>
      <c r="Y29" s="9"/>
      <c r="AB29" s="10"/>
      <c r="AC29" s="9"/>
      <c r="AD29" s="43"/>
      <c r="AE29" s="44"/>
      <c r="AF29" s="79"/>
      <c r="AG29" s="78"/>
    </row>
    <row r="30" spans="1:33">
      <c r="A30" s="2">
        <v>22</v>
      </c>
      <c r="B30" s="2"/>
      <c r="C30" s="2"/>
      <c r="D30" s="60"/>
      <c r="E30" s="9"/>
      <c r="H30" s="10"/>
      <c r="L30" s="10"/>
      <c r="M30" s="9"/>
      <c r="P30" s="10"/>
      <c r="Q30" s="9"/>
      <c r="T30" s="10"/>
      <c r="U30" s="9"/>
      <c r="X30" s="10"/>
      <c r="Y30" s="9"/>
      <c r="AB30" s="10"/>
      <c r="AC30" s="9"/>
      <c r="AD30" s="43"/>
      <c r="AE30" s="44"/>
      <c r="AF30" s="79"/>
      <c r="AG30" s="78"/>
    </row>
    <row r="31" spans="1:33">
      <c r="A31" s="2">
        <v>23</v>
      </c>
      <c r="B31" s="2"/>
      <c r="C31" s="2"/>
      <c r="D31" s="60"/>
      <c r="E31" s="9"/>
      <c r="H31" s="10"/>
      <c r="L31" s="10"/>
      <c r="M31" s="9"/>
      <c r="P31" s="10"/>
      <c r="Q31" s="9"/>
      <c r="T31" s="10"/>
      <c r="U31" s="9"/>
      <c r="X31" s="10"/>
      <c r="Y31" s="9"/>
      <c r="AB31" s="10"/>
      <c r="AC31" s="9"/>
      <c r="AD31" s="43"/>
      <c r="AE31" s="44"/>
      <c r="AF31" s="79"/>
      <c r="AG31" s="78"/>
    </row>
    <row r="32" spans="1:33">
      <c r="A32" s="2">
        <v>24</v>
      </c>
      <c r="B32" s="2"/>
      <c r="C32" s="2"/>
      <c r="D32" s="60"/>
      <c r="E32" s="9"/>
      <c r="H32" s="10"/>
      <c r="L32" s="10"/>
      <c r="M32" s="9"/>
      <c r="P32" s="10"/>
      <c r="Q32" s="9"/>
      <c r="T32" s="10"/>
      <c r="U32" s="9"/>
      <c r="X32" s="10"/>
      <c r="Y32" s="9"/>
      <c r="AB32" s="10"/>
      <c r="AC32" s="9"/>
      <c r="AD32" s="43"/>
      <c r="AE32" s="44"/>
      <c r="AF32" s="79"/>
      <c r="AG32" s="78"/>
    </row>
    <row r="33" spans="1:33">
      <c r="A33" s="2">
        <v>25</v>
      </c>
      <c r="B33" s="2"/>
      <c r="C33" s="2"/>
      <c r="D33" s="60"/>
      <c r="E33" s="9"/>
      <c r="H33" s="10"/>
      <c r="L33" s="10"/>
      <c r="M33" s="9"/>
      <c r="P33" s="10"/>
      <c r="Q33" s="9"/>
      <c r="T33" s="10"/>
      <c r="U33" s="9"/>
      <c r="X33" s="10"/>
      <c r="Y33" s="9"/>
      <c r="AB33" s="10"/>
      <c r="AC33" s="9"/>
      <c r="AD33" s="43"/>
      <c r="AE33" s="44"/>
      <c r="AF33" s="79"/>
      <c r="AG33" s="78"/>
    </row>
    <row r="34" spans="1:33">
      <c r="A34" s="2">
        <v>26</v>
      </c>
      <c r="B34" s="2"/>
      <c r="C34" s="2"/>
      <c r="D34" s="60"/>
      <c r="E34" s="9"/>
      <c r="H34" s="10"/>
      <c r="L34" s="10"/>
      <c r="M34" s="9"/>
      <c r="P34" s="10"/>
      <c r="Q34" s="9"/>
      <c r="T34" s="10"/>
      <c r="U34" s="9"/>
      <c r="X34" s="10"/>
      <c r="Y34" s="9"/>
      <c r="AB34" s="10"/>
      <c r="AC34" s="9"/>
      <c r="AD34" s="43"/>
      <c r="AE34" s="44"/>
      <c r="AF34" s="79"/>
      <c r="AG34" s="78"/>
    </row>
    <row r="35" spans="1:33">
      <c r="A35" s="39">
        <v>27</v>
      </c>
      <c r="B35" s="10"/>
      <c r="C35" s="2"/>
      <c r="D35" s="9"/>
      <c r="E35" s="9"/>
      <c r="H35" s="10"/>
      <c r="L35" s="10"/>
      <c r="P35" s="10"/>
      <c r="T35" s="10"/>
      <c r="X35" s="10"/>
      <c r="AB35" s="10"/>
      <c r="AC35" s="9"/>
      <c r="AD35" s="9"/>
      <c r="AF35" s="10"/>
      <c r="AG35" s="10"/>
    </row>
    <row r="36" spans="1:33">
      <c r="A36" s="2">
        <v>28</v>
      </c>
      <c r="B36" s="10"/>
      <c r="C36" s="2"/>
      <c r="D36" s="9"/>
      <c r="E36" s="9"/>
      <c r="H36" s="10"/>
      <c r="L36" s="10"/>
      <c r="P36" s="10"/>
      <c r="T36" s="10"/>
      <c r="X36" s="10"/>
      <c r="AB36" s="10"/>
      <c r="AC36" s="9"/>
      <c r="AD36" s="9"/>
      <c r="AF36" s="10"/>
      <c r="AG36" s="10"/>
    </row>
    <row r="37" spans="1:33" ht="15.75" thickBot="1">
      <c r="A37" s="40"/>
      <c r="B37" s="40"/>
      <c r="C37" s="5"/>
      <c r="D37" s="61"/>
      <c r="E37" s="11"/>
      <c r="F37" s="12"/>
      <c r="G37" s="12"/>
      <c r="H37" s="13"/>
      <c r="I37" s="12"/>
      <c r="J37" s="12"/>
      <c r="K37" s="12"/>
      <c r="L37" s="13"/>
      <c r="M37" s="11"/>
      <c r="N37" s="12"/>
      <c r="O37" s="12"/>
      <c r="P37" s="13"/>
      <c r="Q37" s="11"/>
      <c r="R37" s="12"/>
      <c r="S37" s="12"/>
      <c r="T37" s="13"/>
      <c r="U37" s="11"/>
      <c r="V37" s="12"/>
      <c r="W37" s="12"/>
      <c r="X37" s="13"/>
      <c r="Y37" s="11"/>
      <c r="Z37" s="12"/>
      <c r="AA37" s="12"/>
      <c r="AB37" s="13"/>
      <c r="AC37" s="11"/>
      <c r="AD37" s="25"/>
      <c r="AE37" s="26"/>
      <c r="AF37" s="27"/>
      <c r="AG37" s="13"/>
    </row>
    <row r="38" spans="1:33">
      <c r="D38" s="42"/>
      <c r="E38">
        <f>SUM(E9:E37)</f>
        <v>69</v>
      </c>
      <c r="F38">
        <f t="shared" ref="F38:AB38" si="0">SUM(F9:F37)</f>
        <v>68</v>
      </c>
      <c r="G38">
        <f t="shared" si="0"/>
        <v>68</v>
      </c>
      <c r="H38">
        <f t="shared" si="0"/>
        <v>68</v>
      </c>
      <c r="I38">
        <f t="shared" si="0"/>
        <v>37</v>
      </c>
      <c r="J38">
        <f t="shared" si="0"/>
        <v>36</v>
      </c>
      <c r="K38">
        <f t="shared" si="0"/>
        <v>36</v>
      </c>
      <c r="L38">
        <f t="shared" si="0"/>
        <v>36</v>
      </c>
      <c r="M38">
        <f t="shared" si="0"/>
        <v>37</v>
      </c>
      <c r="N38">
        <f t="shared" si="0"/>
        <v>36</v>
      </c>
      <c r="O38">
        <f t="shared" si="0"/>
        <v>36</v>
      </c>
      <c r="P38">
        <f t="shared" si="0"/>
        <v>36</v>
      </c>
      <c r="Q38">
        <f t="shared" si="0"/>
        <v>37</v>
      </c>
      <c r="R38">
        <f t="shared" si="0"/>
        <v>36</v>
      </c>
      <c r="S38">
        <f t="shared" si="0"/>
        <v>36</v>
      </c>
      <c r="T38">
        <f t="shared" si="0"/>
        <v>36</v>
      </c>
      <c r="U38">
        <f t="shared" si="0"/>
        <v>69</v>
      </c>
      <c r="V38">
        <f t="shared" si="0"/>
        <v>68</v>
      </c>
      <c r="W38">
        <f t="shared" si="0"/>
        <v>68</v>
      </c>
      <c r="X38">
        <f t="shared" si="0"/>
        <v>68</v>
      </c>
      <c r="Y38">
        <f t="shared" si="0"/>
        <v>37</v>
      </c>
      <c r="Z38">
        <f t="shared" si="0"/>
        <v>36</v>
      </c>
      <c r="AA38">
        <f t="shared" si="0"/>
        <v>36</v>
      </c>
      <c r="AB38">
        <f t="shared" si="0"/>
        <v>36</v>
      </c>
      <c r="AD38" s="24"/>
      <c r="AE38" s="24"/>
      <c r="AF38" s="24"/>
    </row>
    <row r="40" spans="1:33">
      <c r="A40" s="41"/>
      <c r="B40" t="s">
        <v>40</v>
      </c>
    </row>
    <row r="41" spans="1:33">
      <c r="A41" s="15"/>
      <c r="B41" t="s">
        <v>41</v>
      </c>
    </row>
    <row r="42" spans="1:33">
      <c r="A42" s="33"/>
      <c r="B42" t="s">
        <v>42</v>
      </c>
    </row>
    <row r="43" spans="1:33">
      <c r="A43" s="36"/>
      <c r="B43" t="s">
        <v>43</v>
      </c>
    </row>
    <row r="45" spans="1:33">
      <c r="A45" s="38" t="s">
        <v>19</v>
      </c>
      <c r="B45" t="s">
        <v>44</v>
      </c>
    </row>
    <row r="46" spans="1:33" ht="15.75" thickBot="1"/>
    <row r="47" spans="1:33">
      <c r="A47" s="28" t="s">
        <v>45</v>
      </c>
    </row>
    <row r="48" spans="1:33" ht="15.75" thickBot="1">
      <c r="A48" s="29" t="s">
        <v>46</v>
      </c>
      <c r="B48" t="s">
        <v>47</v>
      </c>
    </row>
  </sheetData>
  <sortState xmlns:xlrd2="http://schemas.microsoft.com/office/spreadsheetml/2017/richdata2" ref="B9:AG11">
    <sortCondition descending="1" ref="AG9:AG11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">
    <cfRule type="top10" dxfId="1149" priority="29" bottom="1" rank="3"/>
    <cfRule type="top10" dxfId="1148" priority="53" bottom="1" rank="1"/>
    <cfRule type="top10" dxfId="1147" priority="54" bottom="1" rank="1"/>
    <cfRule type="top10" dxfId="1146" priority="76" bottom="1" rank="2"/>
    <cfRule type="top10" dxfId="1145" priority="79" bottom="1" rank="2"/>
    <cfRule type="top10" dxfId="1144" priority="100" bottom="1" rank="3"/>
  </conditionalFormatting>
  <conditionalFormatting sqref="E12:AB12">
    <cfRule type="top10" dxfId="1143" priority="28" bottom="1" rank="3"/>
    <cfRule type="top10" dxfId="1142" priority="52" bottom="1" rank="1"/>
    <cfRule type="top10" dxfId="1141" priority="78" bottom="1" rank="2"/>
    <cfRule type="top10" dxfId="1140" priority="99" bottom="1" rank="3"/>
  </conditionalFormatting>
  <conditionalFormatting sqref="E11:AB11">
    <cfRule type="top10" dxfId="1139" priority="27" bottom="1" rank="3"/>
    <cfRule type="top10" dxfId="1138" priority="51" bottom="1" rank="1"/>
    <cfRule type="top10" dxfId="1137" priority="77" bottom="1" rank="2"/>
    <cfRule type="top10" dxfId="1136" priority="98" bottom="1" rank="3"/>
  </conditionalFormatting>
  <conditionalFormatting sqref="E10:AB10">
    <cfRule type="top10" dxfId="1135" priority="26" bottom="1" rank="3"/>
    <cfRule type="top10" dxfId="1134" priority="50" bottom="1" rank="1"/>
    <cfRule type="top10" dxfId="1133" priority="75" bottom="1" rank="2"/>
    <cfRule type="top10" dxfId="1132" priority="97" bottom="1" rank="3"/>
  </conditionalFormatting>
  <conditionalFormatting sqref="E14:AB14">
    <cfRule type="top10" dxfId="1131" priority="25" bottom="1" rank="3"/>
    <cfRule type="top10" dxfId="1130" priority="49" bottom="1" rank="1"/>
    <cfRule type="top10" dxfId="1129" priority="74" bottom="1" rank="2"/>
    <cfRule type="top10" dxfId="1128" priority="96" bottom="1" rank="3"/>
  </conditionalFormatting>
  <conditionalFormatting sqref="E13:AB13">
    <cfRule type="top10" dxfId="1127" priority="24" bottom="1" rank="3"/>
    <cfRule type="top10" dxfId="1126" priority="48" bottom="1" rank="1"/>
    <cfRule type="top10" dxfId="1125" priority="70" bottom="1" rank="2"/>
    <cfRule type="top10" dxfId="1124" priority="71" bottom="1" rank="3"/>
    <cfRule type="top10" dxfId="1123" priority="72" bottom="1" rank="2"/>
    <cfRule type="top10" dxfId="1122" priority="73" bottom="1" rank="2"/>
    <cfRule type="top10" dxfId="1121" priority="95" bottom="1" rank="3"/>
  </conditionalFormatting>
  <conditionalFormatting sqref="E18:AB18">
    <cfRule type="top10" dxfId="1120" priority="23" bottom="1" rank="3"/>
    <cfRule type="top10" dxfId="1119" priority="30" bottom="1" rank="1"/>
    <cfRule type="top10" dxfId="1118" priority="31" bottom="1" rank="2"/>
    <cfRule type="top10" dxfId="1117" priority="32" bottom="1" rank="3"/>
    <cfRule type="top10" dxfId="1116" priority="47" bottom="1" rank="1"/>
    <cfRule type="top10" dxfId="1115" priority="69" bottom="1" rank="2"/>
    <cfRule type="top10" dxfId="1114" priority="94" percent="1" bottom="1" rank="3"/>
  </conditionalFormatting>
  <conditionalFormatting sqref="E19:AB19">
    <cfRule type="top10" dxfId="1113" priority="22" bottom="1" rank="3"/>
    <cfRule type="top10" dxfId="1112" priority="46" bottom="1" rank="1"/>
    <cfRule type="top10" dxfId="1111" priority="68" bottom="1" rank="2"/>
    <cfRule type="top10" dxfId="1110" priority="93" bottom="1" rank="3"/>
  </conditionalFormatting>
  <conditionalFormatting sqref="E26:AB26">
    <cfRule type="top10" dxfId="1109" priority="21" bottom="1" rank="3"/>
    <cfRule type="top10" dxfId="1108" priority="45" bottom="1" rank="1"/>
    <cfRule type="top10" dxfId="1107" priority="67" bottom="1" rank="2"/>
    <cfRule type="top10" dxfId="1106" priority="92" bottom="1" rank="3"/>
  </conditionalFormatting>
  <conditionalFormatting sqref="E15:AB15">
    <cfRule type="top10" dxfId="1105" priority="20" bottom="1" rank="3"/>
    <cfRule type="top10" dxfId="1104" priority="44" bottom="1" rank="1"/>
    <cfRule type="top10" dxfId="1103" priority="66" bottom="1" rank="2"/>
    <cfRule type="top10" dxfId="1102" priority="91" bottom="1" rank="3"/>
  </conditionalFormatting>
  <conditionalFormatting sqref="E20:AB20">
    <cfRule type="top10" dxfId="1101" priority="19" bottom="1" rank="3"/>
    <cfRule type="top10" dxfId="1100" priority="43" bottom="1" rank="1"/>
    <cfRule type="top10" dxfId="1099" priority="65" bottom="1" rank="2"/>
    <cfRule type="top10" dxfId="1098" priority="90" bottom="1" rank="3"/>
  </conditionalFormatting>
  <conditionalFormatting sqref="E21:AB21">
    <cfRule type="top10" dxfId="1097" priority="18" bottom="1" rank="3"/>
    <cfRule type="top10" dxfId="1096" priority="42" bottom="1" rank="1"/>
    <cfRule type="top10" dxfId="1095" priority="64" bottom="1" rank="2"/>
    <cfRule type="top10" dxfId="1094" priority="89" bottom="1" rank="3"/>
  </conditionalFormatting>
  <conditionalFormatting sqref="E17:AB17">
    <cfRule type="top10" dxfId="1093" priority="17" bottom="1" rank="3"/>
    <cfRule type="top10" dxfId="1092" priority="41" bottom="1" rank="1"/>
    <cfRule type="top10" dxfId="1091" priority="88" bottom="1" rank="3"/>
  </conditionalFormatting>
  <conditionalFormatting sqref="E24:AB24">
    <cfRule type="top10" dxfId="1090" priority="16" bottom="1" rank="3"/>
    <cfRule type="top10" dxfId="1089" priority="40" bottom="1" rank="1"/>
    <cfRule type="top10" dxfId="1088" priority="62" bottom="1" rank="2"/>
    <cfRule type="top10" dxfId="1087" priority="87" bottom="1" rank="3"/>
  </conditionalFormatting>
  <conditionalFormatting sqref="E29:M29 O29:Q29 S29:T29 Y29:AB29">
    <cfRule type="top10" dxfId="1086" priority="15" bottom="1" rank="3"/>
    <cfRule type="top10" dxfId="1085" priority="39" bottom="1" rank="1"/>
    <cfRule type="top10" dxfId="1084" priority="61" bottom="1" rank="2"/>
    <cfRule type="top10" dxfId="1083" priority="86" bottom="1" rank="3"/>
  </conditionalFormatting>
  <conditionalFormatting sqref="E28:M28 O28:Q28 S28:U28 W28:AB28">
    <cfRule type="top10" dxfId="1082" priority="14" bottom="1" rank="3"/>
    <cfRule type="top10" dxfId="1081" priority="38" bottom="1" rank="1"/>
    <cfRule type="top10" dxfId="1080" priority="60" bottom="1" rank="2"/>
    <cfRule type="top10" dxfId="1079" priority="85" bottom="1" rank="3"/>
  </conditionalFormatting>
  <conditionalFormatting sqref="E33:M33 O33:Q33 S33:T33 Y33:AB33">
    <cfRule type="top10" dxfId="1078" priority="13" bottom="1" rank="3"/>
    <cfRule type="top10" dxfId="1077" priority="37" bottom="1" rank="1"/>
    <cfRule type="top10" dxfId="1076" priority="59" bottom="1" rank="2"/>
    <cfRule type="top10" dxfId="1075" priority="84" bottom="1" rank="3"/>
  </conditionalFormatting>
  <conditionalFormatting sqref="E30:M30 O30:Q30 S30:U30 W30:AB30">
    <cfRule type="top10" dxfId="1074" priority="12" bottom="1" rank="3"/>
    <cfRule type="top10" dxfId="1073" priority="36" bottom="1" rank="1"/>
    <cfRule type="top10" dxfId="1072" priority="58" bottom="1" rank="2"/>
    <cfRule type="top10" dxfId="1071" priority="83" bottom="1" rank="3"/>
  </conditionalFormatting>
  <conditionalFormatting sqref="E31:M31 O31:Q31 S31:T31 Y31:AB31">
    <cfRule type="top10" dxfId="1070" priority="11" bottom="1" rank="3"/>
    <cfRule type="top10" dxfId="1069" priority="35" bottom="1" rank="1"/>
    <cfRule type="top10" dxfId="1068" priority="57" bottom="1" rank="2"/>
    <cfRule type="top10" dxfId="1067" priority="82" bottom="1" rank="3"/>
  </conditionalFormatting>
  <conditionalFormatting sqref="E32:M32 O32:Q32 S32:U32 W32:AB32">
    <cfRule type="top10" dxfId="1066" priority="10" bottom="1" rank="3"/>
    <cfRule type="top10" dxfId="1065" priority="34" bottom="1" rank="1"/>
    <cfRule type="top10" dxfId="1064" priority="56" bottom="1" rank="2"/>
    <cfRule type="top10" dxfId="1063" priority="81" bottom="1" rank="3"/>
  </conditionalFormatting>
  <conditionalFormatting sqref="E34:M34 O34:Q34 S34:U34 W34:AB34">
    <cfRule type="top10" dxfId="1062" priority="9" bottom="1" rank="3"/>
    <cfRule type="top10" dxfId="1061" priority="33" bottom="1" rank="1"/>
    <cfRule type="top10" dxfId="1060" priority="55" bottom="1" rank="2"/>
    <cfRule type="top10" dxfId="1059" priority="80" bottom="1" rank="3"/>
  </conditionalFormatting>
  <conditionalFormatting sqref="E17:T17">
    <cfRule type="top10" dxfId="1058" priority="63" bottom="1" rank="2"/>
  </conditionalFormatting>
  <conditionalFormatting sqref="E16:AB16">
    <cfRule type="top10" dxfId="1057" priority="5" bottom="1" rank="3"/>
    <cfRule type="top10" dxfId="1056" priority="6" bottom="1" rank="1"/>
    <cfRule type="top10" dxfId="1055" priority="7" bottom="1" rank="2"/>
    <cfRule type="top10" dxfId="1054" priority="8" bottom="1" rank="3"/>
  </conditionalFormatting>
  <conditionalFormatting sqref="U33:X33 U29:X29 U31:X31">
    <cfRule type="top10" dxfId="1053" priority="1" bottom="1" rank="3"/>
    <cfRule type="top10" dxfId="1052" priority="2" bottom="1" rank="1"/>
    <cfRule type="top10" dxfId="1051" priority="3" bottom="1" rank="2"/>
    <cfRule type="top10" dxfId="1050" priority="4" bottom="1" rank="3"/>
  </conditionalFormatting>
  <conditionalFormatting sqref="V32 E27:Q27 S27:AB27 V28 N28:N34 V34 V30">
    <cfRule type="top10" dxfId="1049" priority="101" bottom="1" rank="3"/>
    <cfRule type="top10" dxfId="1048" priority="102" bottom="1" rank="1"/>
    <cfRule type="top10" dxfId="1047" priority="103" bottom="1" rank="2"/>
    <cfRule type="top10" dxfId="1046" priority="104" bottom="1" rank="3"/>
  </conditionalFormatting>
  <conditionalFormatting sqref="E25:AB25 R27:R34">
    <cfRule type="top10" dxfId="1045" priority="105" bottom="1" rank="3"/>
    <cfRule type="top10" dxfId="1044" priority="106" bottom="1" rank="1"/>
    <cfRule type="top10" dxfId="1043" priority="107" bottom="1" rank="2"/>
    <cfRule type="top10" dxfId="1042" priority="108" bottom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2022-11-16T11:56:22Z</dcterms:modified>
  <cp:category/>
  <cp:contentStatus/>
</cp:coreProperties>
</file>