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0b02e441347a9134/Bureaublad/NXT GP Dutch Open/Klassement/"/>
    </mc:Choice>
  </mc:AlternateContent>
  <xr:revisionPtr revIDLastSave="2244" documentId="13_ncr:1_{FCCA3231-CC3A-4A59-B189-63E87BEB1164}" xr6:coauthVersionLast="47" xr6:coauthVersionMax="47" xr10:uidLastSave="{9B13AE36-B017-4F71-8412-4813FF11BEFE}"/>
  <bookViews>
    <workbookView xWindow="-120" yWindow="-120" windowWidth="29040" windowHeight="15840" xr2:uid="{00000000-000D-0000-FFFF-FFFF00000000}"/>
  </bookViews>
  <sheets>
    <sheet name="Cadet 160cc" sheetId="1" r:id="rId1"/>
    <sheet name="Cadet 160cc Rookie" sheetId="2" r:id="rId2"/>
    <sheet name="Parolin Rocky" sheetId="3" r:id="rId3"/>
    <sheet name="Parolin Rocky Rookie" sheetId="4" r:id="rId4"/>
    <sheet name="9PK Super Cadet" sheetId="5" r:id="rId5"/>
    <sheet name="RK1" sheetId="6" r:id="rId6"/>
    <sheet name="Minimax" sheetId="11" r:id="rId7"/>
    <sheet name="T4 Mini" sheetId="7" r:id="rId8"/>
    <sheet name="T4 Junior" sheetId="12" r:id="rId9"/>
    <sheet name="T4 Senior" sheetId="8" r:id="rId10"/>
    <sheet name="2-T JR" sheetId="9" r:id="rId11"/>
    <sheet name="2-T SR MS" sheetId="13" r:id="rId12"/>
    <sheet name="Schakel" sheetId="14" r:id="rId13"/>
  </sheets>
  <definedNames>
    <definedName name="_xlnm._FilterDatabase" localSheetId="0" hidden="1">'Cadet 160cc'!$A$1:$AA$1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G12" i="1"/>
  <c r="G3" i="1"/>
  <c r="X36" i="13"/>
  <c r="Y36" i="13"/>
  <c r="AB36" i="13" s="1"/>
  <c r="Z36" i="13"/>
  <c r="AA36" i="13"/>
  <c r="X37" i="13"/>
  <c r="Y37" i="13"/>
  <c r="AB37" i="13" s="1"/>
  <c r="Z37" i="13"/>
  <c r="AA37" i="13"/>
  <c r="X38" i="13"/>
  <c r="Y38" i="13"/>
  <c r="AB38" i="13" s="1"/>
  <c r="Z38" i="13"/>
  <c r="AA38" i="13"/>
  <c r="X39" i="13"/>
  <c r="Y39" i="13"/>
  <c r="Z39" i="13"/>
  <c r="AA39" i="13"/>
  <c r="AB39" i="13"/>
  <c r="X40" i="13"/>
  <c r="Y40" i="13"/>
  <c r="AB40" i="13" s="1"/>
  <c r="Z40" i="13"/>
  <c r="AA40" i="13"/>
  <c r="X41" i="13"/>
  <c r="Y41" i="13"/>
  <c r="AB41" i="13" s="1"/>
  <c r="Z41" i="13"/>
  <c r="AA41" i="13"/>
  <c r="X42" i="13"/>
  <c r="Y42" i="13"/>
  <c r="AB42" i="13" s="1"/>
  <c r="Z42" i="13"/>
  <c r="AA42" i="13"/>
  <c r="X43" i="13"/>
  <c r="Y43" i="13"/>
  <c r="Z43" i="13"/>
  <c r="AA43" i="13"/>
  <c r="AB43" i="13"/>
  <c r="X44" i="13"/>
  <c r="Y44" i="13"/>
  <c r="AB44" i="13" s="1"/>
  <c r="Z44" i="13"/>
  <c r="AA44" i="13"/>
  <c r="I26" i="14"/>
  <c r="J27" i="14"/>
  <c r="J37" i="14" s="1"/>
  <c r="J9" i="14"/>
  <c r="J22" i="14" s="1"/>
  <c r="I11" i="14"/>
  <c r="D4" i="12" l="1"/>
  <c r="K37" i="14" l="1"/>
  <c r="L37" i="14"/>
  <c r="M37" i="14"/>
  <c r="N37" i="14"/>
  <c r="O37" i="14"/>
  <c r="P37" i="14"/>
  <c r="Q37" i="14"/>
  <c r="R37" i="14"/>
  <c r="S37" i="14"/>
  <c r="T37" i="14"/>
  <c r="U37" i="14"/>
  <c r="V37" i="14"/>
  <c r="AA35" i="14"/>
  <c r="Z35" i="14"/>
  <c r="Y35" i="14"/>
  <c r="X35" i="14"/>
  <c r="AA34" i="14"/>
  <c r="Z34" i="14"/>
  <c r="Y34" i="14"/>
  <c r="X31" i="14"/>
  <c r="AA33" i="14"/>
  <c r="Z33" i="14"/>
  <c r="Y33" i="14"/>
  <c r="X34" i="14"/>
  <c r="AA31" i="14"/>
  <c r="Z31" i="14"/>
  <c r="Y31" i="14"/>
  <c r="X30" i="14"/>
  <c r="AA30" i="14"/>
  <c r="Z30" i="14"/>
  <c r="Y30" i="14"/>
  <c r="X32" i="14"/>
  <c r="X29" i="14"/>
  <c r="AA27" i="14"/>
  <c r="Z27" i="14"/>
  <c r="Y27" i="14"/>
  <c r="X27" i="14"/>
  <c r="X26" i="14"/>
  <c r="H29" i="14"/>
  <c r="H37" i="14" s="1"/>
  <c r="G29" i="14"/>
  <c r="AA29" i="14" s="1"/>
  <c r="G33" i="14"/>
  <c r="AA32" i="14" s="1"/>
  <c r="F26" i="14"/>
  <c r="F37" i="14" s="1"/>
  <c r="I37" i="14"/>
  <c r="E26" i="14"/>
  <c r="E37" i="14" s="1"/>
  <c r="D26" i="14"/>
  <c r="AA26" i="14" s="1"/>
  <c r="D28" i="14"/>
  <c r="AA28" i="14" s="1"/>
  <c r="X15" i="14"/>
  <c r="Y17" i="14"/>
  <c r="Z17" i="14"/>
  <c r="AA17" i="14"/>
  <c r="X18" i="14"/>
  <c r="Y18" i="14"/>
  <c r="Z18" i="14"/>
  <c r="AA18" i="14"/>
  <c r="F3" i="14"/>
  <c r="E4" i="14"/>
  <c r="AA4" i="14" s="1"/>
  <c r="I22" i="14"/>
  <c r="D3" i="14"/>
  <c r="Z3" i="14" s="1"/>
  <c r="AA5" i="14"/>
  <c r="AA6" i="14"/>
  <c r="AA7" i="14"/>
  <c r="AA9" i="14"/>
  <c r="AA11" i="14"/>
  <c r="AA12" i="14"/>
  <c r="AA15" i="14"/>
  <c r="AA16" i="14"/>
  <c r="Z4" i="14"/>
  <c r="Z5" i="14"/>
  <c r="Z6" i="14"/>
  <c r="Z7" i="14"/>
  <c r="Z11" i="14"/>
  <c r="Z12" i="14"/>
  <c r="Z15" i="14"/>
  <c r="Z16" i="14"/>
  <c r="Y4" i="14"/>
  <c r="Y5" i="14"/>
  <c r="Y6" i="14"/>
  <c r="Y7" i="14"/>
  <c r="Y9" i="14"/>
  <c r="Y10" i="14"/>
  <c r="Y11" i="14"/>
  <c r="Y12" i="14"/>
  <c r="Y15" i="14"/>
  <c r="Y16" i="14"/>
  <c r="X8" i="14"/>
  <c r="X6" i="14"/>
  <c r="X7" i="14"/>
  <c r="X10" i="14"/>
  <c r="X5" i="14"/>
  <c r="X12" i="14"/>
  <c r="X4" i="14"/>
  <c r="X17" i="14"/>
  <c r="X13" i="14"/>
  <c r="X14" i="14"/>
  <c r="X16" i="14"/>
  <c r="H9" i="14"/>
  <c r="AA10" i="14" s="1"/>
  <c r="G11" i="14"/>
  <c r="AA3" i="14" s="1"/>
  <c r="G9" i="14"/>
  <c r="Z14" i="14" s="1"/>
  <c r="V22" i="14"/>
  <c r="U22" i="14"/>
  <c r="T22" i="14"/>
  <c r="S22" i="14"/>
  <c r="R22" i="14"/>
  <c r="Q22" i="14"/>
  <c r="P22" i="14"/>
  <c r="O22" i="14"/>
  <c r="N22" i="14"/>
  <c r="M22" i="14"/>
  <c r="L22" i="14"/>
  <c r="K22" i="14"/>
  <c r="F22" i="14"/>
  <c r="AB34" i="14" l="1"/>
  <c r="AB35" i="14"/>
  <c r="AB30" i="14"/>
  <c r="AB27" i="14"/>
  <c r="Y13" i="14"/>
  <c r="X28" i="14"/>
  <c r="X33" i="14"/>
  <c r="AB33" i="14" s="1"/>
  <c r="G22" i="14"/>
  <c r="AA13" i="14"/>
  <c r="G37" i="14"/>
  <c r="Y26" i="14"/>
  <c r="Y28" i="14"/>
  <c r="Y29" i="14"/>
  <c r="Y32" i="14"/>
  <c r="Z9" i="14"/>
  <c r="Z26" i="14"/>
  <c r="Z28" i="14"/>
  <c r="Z29" i="14"/>
  <c r="AB29" i="14" s="1"/>
  <c r="Z32" i="14"/>
  <c r="X3" i="14"/>
  <c r="Z13" i="14"/>
  <c r="D37" i="14"/>
  <c r="AB31" i="14"/>
  <c r="H22" i="14"/>
  <c r="X11" i="14"/>
  <c r="AB11" i="14" s="1"/>
  <c r="Y8" i="14"/>
  <c r="Z10" i="14"/>
  <c r="Z8" i="14"/>
  <c r="AA8" i="14"/>
  <c r="AB18" i="14"/>
  <c r="AB17" i="14"/>
  <c r="Y14" i="14"/>
  <c r="AA14" i="14"/>
  <c r="Y3" i="14"/>
  <c r="X9" i="14"/>
  <c r="D22" i="14"/>
  <c r="AB16" i="14"/>
  <c r="AB15" i="14"/>
  <c r="AB12" i="14"/>
  <c r="AB13" i="14"/>
  <c r="AB5" i="14"/>
  <c r="AB6" i="14"/>
  <c r="AB7" i="14"/>
  <c r="E22" i="14"/>
  <c r="AB26" i="14" l="1"/>
  <c r="AB9" i="14"/>
  <c r="AB8" i="14"/>
  <c r="AB28" i="14"/>
  <c r="AB32" i="14"/>
  <c r="AB14" i="14"/>
  <c r="AB3" i="14"/>
  <c r="AB10" i="14"/>
  <c r="AB4" i="14"/>
  <c r="G73" i="8" l="1"/>
  <c r="I73" i="8"/>
  <c r="H73" i="8"/>
  <c r="I48" i="8"/>
  <c r="H48" i="8"/>
  <c r="G48" i="8"/>
  <c r="W60" i="8"/>
  <c r="X62" i="8"/>
  <c r="Y62" i="8"/>
  <c r="Z62" i="8"/>
  <c r="I11" i="8"/>
  <c r="H16" i="8"/>
  <c r="G8" i="8"/>
  <c r="G4" i="8"/>
  <c r="G3" i="12"/>
  <c r="I3" i="12"/>
  <c r="H3" i="12"/>
  <c r="W17" i="12"/>
  <c r="X23" i="12"/>
  <c r="Y23" i="12"/>
  <c r="Z23" i="12"/>
  <c r="W21" i="12"/>
  <c r="X24" i="12"/>
  <c r="Y24" i="12"/>
  <c r="Z24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D39" i="12"/>
  <c r="G32" i="12"/>
  <c r="I34" i="12"/>
  <c r="H34" i="12"/>
  <c r="G27" i="7"/>
  <c r="I27" i="7"/>
  <c r="H27" i="7"/>
  <c r="W30" i="7"/>
  <c r="X30" i="7"/>
  <c r="Y30" i="7"/>
  <c r="Z30" i="7"/>
  <c r="I3" i="7"/>
  <c r="H3" i="7"/>
  <c r="G4" i="7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E18" i="11"/>
  <c r="H9" i="11"/>
  <c r="I3" i="11"/>
  <c r="G3" i="11"/>
  <c r="W4" i="11"/>
  <c r="X4" i="11"/>
  <c r="Y4" i="11"/>
  <c r="Z4" i="11"/>
  <c r="W5" i="11"/>
  <c r="X5" i="11"/>
  <c r="Y5" i="11"/>
  <c r="Z5" i="11"/>
  <c r="W6" i="11"/>
  <c r="X6" i="11"/>
  <c r="Y6" i="11"/>
  <c r="Z6" i="11"/>
  <c r="W7" i="11"/>
  <c r="X7" i="11"/>
  <c r="Y7" i="11"/>
  <c r="Z7" i="11"/>
  <c r="W11" i="11"/>
  <c r="X8" i="11"/>
  <c r="Y8" i="11"/>
  <c r="Z8" i="11"/>
  <c r="W13" i="11"/>
  <c r="X9" i="11"/>
  <c r="Y9" i="11"/>
  <c r="Z9" i="11"/>
  <c r="W8" i="11"/>
  <c r="X10" i="11"/>
  <c r="Y10" i="11"/>
  <c r="Z10" i="11"/>
  <c r="W9" i="11"/>
  <c r="X11" i="11"/>
  <c r="Y11" i="11"/>
  <c r="Z11" i="11"/>
  <c r="W10" i="11"/>
  <c r="X12" i="11"/>
  <c r="Y12" i="11"/>
  <c r="Z12" i="11"/>
  <c r="W12" i="11"/>
  <c r="X13" i="11"/>
  <c r="Y13" i="11"/>
  <c r="Z13" i="11"/>
  <c r="I27" i="6"/>
  <c r="H27" i="6"/>
  <c r="G26" i="6"/>
  <c r="G3" i="6"/>
  <c r="I3" i="6"/>
  <c r="H3" i="6"/>
  <c r="I4" i="5"/>
  <c r="H3" i="5"/>
  <c r="G3" i="5"/>
  <c r="G3" i="4"/>
  <c r="I3" i="4"/>
  <c r="H3" i="4"/>
  <c r="G4" i="3"/>
  <c r="G3" i="3"/>
  <c r="H4" i="3"/>
  <c r="I3" i="3"/>
  <c r="I3" i="2"/>
  <c r="H3" i="2"/>
  <c r="G3" i="2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I3" i="1"/>
  <c r="H25" i="1"/>
  <c r="G25" i="1"/>
  <c r="W19" i="1"/>
  <c r="X5" i="1"/>
  <c r="Y5" i="1"/>
  <c r="Z5" i="1"/>
  <c r="W3" i="1"/>
  <c r="X6" i="1"/>
  <c r="Y6" i="1"/>
  <c r="Z6" i="1"/>
  <c r="W6" i="1"/>
  <c r="X7" i="1"/>
  <c r="Y7" i="1"/>
  <c r="Z7" i="1"/>
  <c r="W7" i="1"/>
  <c r="X8" i="1"/>
  <c r="Y8" i="1"/>
  <c r="Z8" i="1"/>
  <c r="W13" i="1"/>
  <c r="X10" i="1"/>
  <c r="Y10" i="1"/>
  <c r="Z10" i="1"/>
  <c r="W9" i="1"/>
  <c r="X11" i="1"/>
  <c r="Y11" i="1"/>
  <c r="Z11" i="1"/>
  <c r="W12" i="1"/>
  <c r="X12" i="1"/>
  <c r="Y12" i="1"/>
  <c r="Z12" i="1"/>
  <c r="W5" i="1"/>
  <c r="X13" i="1"/>
  <c r="Y13" i="1"/>
  <c r="Z13" i="1"/>
  <c r="W11" i="1"/>
  <c r="X14" i="1"/>
  <c r="Y14" i="1"/>
  <c r="Z14" i="1"/>
  <c r="W16" i="1"/>
  <c r="X16" i="1"/>
  <c r="Y16" i="1"/>
  <c r="Z16" i="1"/>
  <c r="W15" i="1"/>
  <c r="X17" i="1"/>
  <c r="Y17" i="1"/>
  <c r="Z17" i="1"/>
  <c r="W20" i="1"/>
  <c r="X18" i="1"/>
  <c r="Y18" i="1"/>
  <c r="Z18" i="1"/>
  <c r="W10" i="1"/>
  <c r="X19" i="1"/>
  <c r="Y19" i="1"/>
  <c r="Z19" i="1"/>
  <c r="W17" i="1"/>
  <c r="X20" i="1"/>
  <c r="Y20" i="1"/>
  <c r="Z20" i="1"/>
  <c r="W21" i="1"/>
  <c r="X21" i="1"/>
  <c r="Y21" i="1"/>
  <c r="Z21" i="1"/>
  <c r="W22" i="1"/>
  <c r="X22" i="1"/>
  <c r="Y22" i="1"/>
  <c r="Z22" i="1"/>
  <c r="AA11" i="1" l="1"/>
  <c r="AA30" i="7"/>
  <c r="AA7" i="11"/>
  <c r="AA9" i="11"/>
  <c r="AA6" i="11"/>
  <c r="AA5" i="11"/>
  <c r="AA4" i="11"/>
  <c r="AA10" i="11"/>
  <c r="AA8" i="11"/>
  <c r="AA13" i="11"/>
  <c r="AA12" i="11"/>
  <c r="AA11" i="11"/>
  <c r="AA19" i="1"/>
  <c r="AA7" i="1"/>
  <c r="AA6" i="1"/>
  <c r="AA22" i="1"/>
  <c r="AA21" i="1"/>
  <c r="AA20" i="1"/>
  <c r="AA17" i="1"/>
  <c r="AA16" i="1"/>
  <c r="AA12" i="1"/>
  <c r="AA10" i="1"/>
  <c r="AA13" i="1"/>
  <c r="I68" i="9" l="1"/>
  <c r="I43" i="9"/>
  <c r="I16" i="9"/>
  <c r="H68" i="9"/>
  <c r="H41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H16" i="9"/>
  <c r="G56" i="9"/>
  <c r="G40" i="9"/>
  <c r="G4" i="9"/>
  <c r="W70" i="9"/>
  <c r="X69" i="9"/>
  <c r="Y69" i="9"/>
  <c r="Z69" i="9"/>
  <c r="W71" i="9"/>
  <c r="X70" i="9"/>
  <c r="Y70" i="9"/>
  <c r="Z70" i="9"/>
  <c r="W68" i="9"/>
  <c r="X71" i="9"/>
  <c r="Y71" i="9"/>
  <c r="Z71" i="9"/>
  <c r="W5" i="9"/>
  <c r="X5" i="9"/>
  <c r="Y5" i="9"/>
  <c r="Z5" i="9"/>
  <c r="W9" i="9"/>
  <c r="X6" i="9"/>
  <c r="Y6" i="9"/>
  <c r="Z6" i="9"/>
  <c r="W21" i="9"/>
  <c r="X7" i="9"/>
  <c r="Y7" i="9"/>
  <c r="Z7" i="9"/>
  <c r="W4" i="9"/>
  <c r="X8" i="9"/>
  <c r="Y8" i="9"/>
  <c r="Z8" i="9"/>
  <c r="W18" i="9"/>
  <c r="X9" i="9"/>
  <c r="Y9" i="9"/>
  <c r="Z9" i="9"/>
  <c r="W19" i="9"/>
  <c r="X10" i="9"/>
  <c r="Y10" i="9"/>
  <c r="Z10" i="9"/>
  <c r="W10" i="9"/>
  <c r="X11" i="9"/>
  <c r="Y11" i="9"/>
  <c r="Z11" i="9"/>
  <c r="W7" i="9"/>
  <c r="X12" i="9"/>
  <c r="Y12" i="9"/>
  <c r="Z12" i="9"/>
  <c r="W8" i="9"/>
  <c r="X13" i="9"/>
  <c r="Y13" i="9"/>
  <c r="Z13" i="9"/>
  <c r="W6" i="9"/>
  <c r="X14" i="9"/>
  <c r="Y14" i="9"/>
  <c r="Z14" i="9"/>
  <c r="W11" i="9"/>
  <c r="X15" i="9"/>
  <c r="Y15" i="9"/>
  <c r="Z15" i="9"/>
  <c r="W24" i="9"/>
  <c r="X16" i="9"/>
  <c r="Y16" i="9"/>
  <c r="Z16" i="9"/>
  <c r="W14" i="9"/>
  <c r="X17" i="9"/>
  <c r="Y17" i="9"/>
  <c r="Z17" i="9"/>
  <c r="W13" i="9"/>
  <c r="X18" i="9"/>
  <c r="Y18" i="9"/>
  <c r="Z18" i="9"/>
  <c r="W15" i="9"/>
  <c r="X19" i="9"/>
  <c r="Y19" i="9"/>
  <c r="Z19" i="9"/>
  <c r="W12" i="9"/>
  <c r="X20" i="9"/>
  <c r="Y20" i="9"/>
  <c r="Z20" i="9"/>
  <c r="W26" i="9"/>
  <c r="X21" i="9"/>
  <c r="Y21" i="9"/>
  <c r="Z21" i="9"/>
  <c r="W27" i="9"/>
  <c r="X22" i="9"/>
  <c r="Y22" i="9"/>
  <c r="Z22" i="9"/>
  <c r="W23" i="9"/>
  <c r="X23" i="9"/>
  <c r="Y23" i="9"/>
  <c r="Z23" i="9"/>
  <c r="W22" i="9"/>
  <c r="X24" i="9"/>
  <c r="Y24" i="9"/>
  <c r="Z24" i="9"/>
  <c r="W25" i="9"/>
  <c r="X25" i="9"/>
  <c r="Y25" i="9"/>
  <c r="Z25" i="9"/>
  <c r="W20" i="9"/>
  <c r="X26" i="9"/>
  <c r="Y26" i="9"/>
  <c r="Z26" i="9"/>
  <c r="W16" i="9"/>
  <c r="X27" i="9"/>
  <c r="Y27" i="9"/>
  <c r="Z27" i="9"/>
  <c r="AA24" i="9" l="1"/>
  <c r="AA12" i="9"/>
  <c r="AA16" i="9"/>
  <c r="AA20" i="9"/>
  <c r="AA21" i="9"/>
  <c r="AA19" i="9"/>
  <c r="AA18" i="9"/>
  <c r="AA70" i="9"/>
  <c r="AA71" i="9"/>
  <c r="AA15" i="9"/>
  <c r="AA14" i="9"/>
  <c r="AA13" i="9"/>
  <c r="AA27" i="9"/>
  <c r="AA26" i="9"/>
  <c r="AA25" i="9"/>
  <c r="AA11" i="9"/>
  <c r="AA10" i="9"/>
  <c r="AA9" i="9"/>
  <c r="AA6" i="9"/>
  <c r="AA5" i="9"/>
  <c r="AA23" i="9"/>
  <c r="AA22" i="9"/>
  <c r="AA8" i="9"/>
  <c r="AA7" i="9"/>
  <c r="X12" i="13" l="1"/>
  <c r="Y12" i="13"/>
  <c r="Z12" i="13"/>
  <c r="AA12" i="13"/>
  <c r="X13" i="13"/>
  <c r="Y13" i="13"/>
  <c r="Z13" i="13"/>
  <c r="AA13" i="13"/>
  <c r="X14" i="13"/>
  <c r="Y14" i="13"/>
  <c r="Z14" i="13"/>
  <c r="AA14" i="13"/>
  <c r="X15" i="13"/>
  <c r="Y15" i="13"/>
  <c r="AB15" i="13" s="1"/>
  <c r="Z15" i="13"/>
  <c r="AA15" i="13"/>
  <c r="X16" i="13"/>
  <c r="Y16" i="13"/>
  <c r="Z16" i="13"/>
  <c r="AA16" i="13"/>
  <c r="X17" i="13"/>
  <c r="Y17" i="13"/>
  <c r="Z17" i="13"/>
  <c r="AA17" i="13"/>
  <c r="X18" i="13"/>
  <c r="Y18" i="13"/>
  <c r="Z18" i="13"/>
  <c r="AA18" i="13"/>
  <c r="X19" i="13"/>
  <c r="Y19" i="13"/>
  <c r="AB19" i="13" s="1"/>
  <c r="Z19" i="13"/>
  <c r="AA19" i="13"/>
  <c r="X20" i="13"/>
  <c r="Y20" i="13"/>
  <c r="Z20" i="13"/>
  <c r="AA20" i="13"/>
  <c r="X21" i="13"/>
  <c r="Y21" i="13"/>
  <c r="Z21" i="13"/>
  <c r="AA21" i="13"/>
  <c r="X22" i="13"/>
  <c r="Y22" i="13"/>
  <c r="AB22" i="13" s="1"/>
  <c r="Z22" i="13"/>
  <c r="AA22" i="13"/>
  <c r="X23" i="13"/>
  <c r="Y23" i="13"/>
  <c r="Z23" i="13"/>
  <c r="AA23" i="13"/>
  <c r="X24" i="13"/>
  <c r="Y24" i="13"/>
  <c r="AB24" i="13" s="1"/>
  <c r="Z24" i="13"/>
  <c r="AA24" i="13"/>
  <c r="X25" i="13"/>
  <c r="Y25" i="13"/>
  <c r="Z25" i="13"/>
  <c r="AA25" i="13"/>
  <c r="X26" i="13"/>
  <c r="Y26" i="13"/>
  <c r="AB26" i="13" s="1"/>
  <c r="Z26" i="13"/>
  <c r="AA26" i="13"/>
  <c r="X27" i="13"/>
  <c r="Y27" i="13"/>
  <c r="Z27" i="13"/>
  <c r="AA27" i="13"/>
  <c r="X28" i="13"/>
  <c r="Y28" i="13"/>
  <c r="AB28" i="13" s="1"/>
  <c r="Z28" i="13"/>
  <c r="AA28" i="13"/>
  <c r="X29" i="13"/>
  <c r="Y29" i="13"/>
  <c r="Z29" i="13"/>
  <c r="AA29" i="13"/>
  <c r="X30" i="13"/>
  <c r="Y30" i="13"/>
  <c r="AB30" i="13" s="1"/>
  <c r="Z30" i="13"/>
  <c r="AA30" i="13"/>
  <c r="X31" i="13"/>
  <c r="Y31" i="13"/>
  <c r="Z31" i="13"/>
  <c r="AA31" i="13"/>
  <c r="X32" i="13"/>
  <c r="Y32" i="13"/>
  <c r="AB32" i="13" s="1"/>
  <c r="Z32" i="13"/>
  <c r="AA32" i="13"/>
  <c r="X33" i="13"/>
  <c r="Y33" i="13"/>
  <c r="Z33" i="13"/>
  <c r="AA33" i="13"/>
  <c r="X34" i="13"/>
  <c r="Y34" i="13"/>
  <c r="AB34" i="13" s="1"/>
  <c r="Z34" i="13"/>
  <c r="AA34" i="13"/>
  <c r="X35" i="13"/>
  <c r="AB35" i="13" s="1"/>
  <c r="Y35" i="13"/>
  <c r="Z35" i="13"/>
  <c r="AA35" i="13"/>
  <c r="J143" i="13"/>
  <c r="J150" i="13"/>
  <c r="I142" i="13"/>
  <c r="H142" i="13"/>
  <c r="H150" i="13"/>
  <c r="X150" i="13" s="1"/>
  <c r="G150" i="13"/>
  <c r="G141" i="13"/>
  <c r="AA153" i="13"/>
  <c r="Z153" i="13"/>
  <c r="Y153" i="13"/>
  <c r="X153" i="13"/>
  <c r="AB153" i="13" s="1"/>
  <c r="AA152" i="13"/>
  <c r="Z152" i="13"/>
  <c r="Y152" i="13"/>
  <c r="X152" i="13"/>
  <c r="AB152" i="13" s="1"/>
  <c r="Z151" i="13"/>
  <c r="Y150" i="13"/>
  <c r="AA144" i="13"/>
  <c r="Z144" i="13"/>
  <c r="Y144" i="13"/>
  <c r="X144" i="13"/>
  <c r="AA143" i="13"/>
  <c r="Z143" i="13"/>
  <c r="Y143" i="13"/>
  <c r="X143" i="13"/>
  <c r="Z142" i="13"/>
  <c r="Y141" i="13"/>
  <c r="X141" i="13"/>
  <c r="J115" i="13"/>
  <c r="H124" i="13"/>
  <c r="I115" i="13"/>
  <c r="H116" i="13"/>
  <c r="G115" i="13"/>
  <c r="Y54" i="13"/>
  <c r="Z54" i="13"/>
  <c r="AA54" i="13"/>
  <c r="Y55" i="13"/>
  <c r="Z55" i="13"/>
  <c r="AA55" i="13"/>
  <c r="Y56" i="13"/>
  <c r="Z56" i="13"/>
  <c r="AA56" i="13"/>
  <c r="Y57" i="13"/>
  <c r="Z57" i="13"/>
  <c r="AA57" i="13"/>
  <c r="Y58" i="13"/>
  <c r="Z58" i="13"/>
  <c r="AA58" i="13"/>
  <c r="Y59" i="13"/>
  <c r="Z59" i="13"/>
  <c r="AA59" i="13"/>
  <c r="J54" i="13"/>
  <c r="H70" i="13"/>
  <c r="I60" i="13"/>
  <c r="H55" i="13"/>
  <c r="G63" i="13"/>
  <c r="J92" i="13"/>
  <c r="I76" i="13"/>
  <c r="H110" i="13"/>
  <c r="I110" i="13"/>
  <c r="J110" i="13"/>
  <c r="K110" i="13"/>
  <c r="H92" i="13"/>
  <c r="G77" i="13"/>
  <c r="X104" i="13"/>
  <c r="Y104" i="13"/>
  <c r="Z104" i="13"/>
  <c r="AA104" i="13"/>
  <c r="X99" i="13"/>
  <c r="Y103" i="13"/>
  <c r="Z103" i="13"/>
  <c r="AA103" i="13"/>
  <c r="G98" i="13"/>
  <c r="G76" i="13"/>
  <c r="X92" i="13"/>
  <c r="Y100" i="13"/>
  <c r="Z100" i="13"/>
  <c r="AA100" i="13"/>
  <c r="X95" i="13"/>
  <c r="Y101" i="13"/>
  <c r="Z101" i="13"/>
  <c r="AA101" i="13"/>
  <c r="X98" i="13"/>
  <c r="Y102" i="13"/>
  <c r="Z102" i="13"/>
  <c r="AA102" i="13"/>
  <c r="J7" i="13"/>
  <c r="AA7" i="13" s="1"/>
  <c r="I4" i="13"/>
  <c r="H8" i="13"/>
  <c r="G33" i="13"/>
  <c r="H47" i="13"/>
  <c r="G4" i="13"/>
  <c r="F3" i="11"/>
  <c r="E3" i="11"/>
  <c r="D4" i="11"/>
  <c r="D24" i="7"/>
  <c r="F24" i="7"/>
  <c r="E24" i="7"/>
  <c r="E3" i="7"/>
  <c r="F10" i="7"/>
  <c r="D10" i="7"/>
  <c r="F32" i="12"/>
  <c r="E32" i="12"/>
  <c r="D32" i="12"/>
  <c r="F4" i="12"/>
  <c r="E18" i="12"/>
  <c r="F73" i="8"/>
  <c r="E73" i="8"/>
  <c r="D73" i="8"/>
  <c r="F49" i="8"/>
  <c r="E49" i="8"/>
  <c r="D48" i="8"/>
  <c r="D61" i="8"/>
  <c r="Z4" i="8"/>
  <c r="Z5" i="8"/>
  <c r="Z6" i="8"/>
  <c r="Z8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3" i="8"/>
  <c r="Y7" i="8"/>
  <c r="Y6" i="8"/>
  <c r="Y4" i="8"/>
  <c r="Y3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X4" i="8"/>
  <c r="X6" i="8"/>
  <c r="X8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3" i="8"/>
  <c r="W22" i="8"/>
  <c r="W16" i="8"/>
  <c r="W4" i="8"/>
  <c r="W27" i="8"/>
  <c r="W11" i="8"/>
  <c r="W10" i="8"/>
  <c r="W7" i="8"/>
  <c r="W34" i="8"/>
  <c r="W37" i="8"/>
  <c r="W19" i="8"/>
  <c r="W12" i="8"/>
  <c r="W31" i="8"/>
  <c r="W20" i="8"/>
  <c r="W38" i="8"/>
  <c r="W18" i="8"/>
  <c r="W21" i="8"/>
  <c r="W32" i="8"/>
  <c r="W15" i="8"/>
  <c r="W14" i="8"/>
  <c r="W26" i="8"/>
  <c r="W33" i="8"/>
  <c r="W24" i="8"/>
  <c r="W25" i="8"/>
  <c r="W35" i="8"/>
  <c r="W29" i="8"/>
  <c r="W13" i="8"/>
  <c r="W3" i="8"/>
  <c r="W36" i="8"/>
  <c r="W30" i="8"/>
  <c r="W6" i="8"/>
  <c r="W23" i="8"/>
  <c r="W17" i="8"/>
  <c r="W28" i="8"/>
  <c r="W39" i="8"/>
  <c r="W8" i="8"/>
  <c r="F5" i="8"/>
  <c r="X5" i="8" s="1"/>
  <c r="E7" i="8"/>
  <c r="Z7" i="8" s="1"/>
  <c r="D9" i="8"/>
  <c r="Y9" i="8" s="1"/>
  <c r="E76" i="13"/>
  <c r="E53" i="13"/>
  <c r="D57" i="13"/>
  <c r="D53" i="13"/>
  <c r="F53" i="13"/>
  <c r="F76" i="13"/>
  <c r="D77" i="13"/>
  <c r="D76" i="13"/>
  <c r="Y5" i="13"/>
  <c r="Z5" i="13"/>
  <c r="AA5" i="13"/>
  <c r="Y7" i="13"/>
  <c r="Z7" i="13"/>
  <c r="Y8" i="13"/>
  <c r="Z8" i="13"/>
  <c r="AA8" i="13"/>
  <c r="Y9" i="13"/>
  <c r="Z9" i="13"/>
  <c r="AA9" i="13"/>
  <c r="Y10" i="13"/>
  <c r="Z10" i="13"/>
  <c r="AA10" i="13"/>
  <c r="Y11" i="13"/>
  <c r="Z11" i="13"/>
  <c r="AA11" i="13"/>
  <c r="F4" i="13"/>
  <c r="E4" i="13"/>
  <c r="D6" i="13"/>
  <c r="Y6" i="13" s="1"/>
  <c r="D4" i="13"/>
  <c r="AB31" i="13" l="1"/>
  <c r="AB27" i="13"/>
  <c r="AB18" i="13"/>
  <c r="AB13" i="13"/>
  <c r="AB20" i="13"/>
  <c r="AB14" i="13"/>
  <c r="AB12" i="13"/>
  <c r="AB23" i="13"/>
  <c r="AB17" i="13"/>
  <c r="AB33" i="13"/>
  <c r="AB29" i="13"/>
  <c r="AB25" i="13"/>
  <c r="AB21" i="13"/>
  <c r="AB16" i="13"/>
  <c r="Z9" i="8"/>
  <c r="X7" i="8"/>
  <c r="W9" i="8"/>
  <c r="W5" i="8"/>
  <c r="Y5" i="8"/>
  <c r="X9" i="8"/>
  <c r="AB143" i="13"/>
  <c r="AB144" i="13"/>
  <c r="AA151" i="13"/>
  <c r="X151" i="13"/>
  <c r="AA150" i="13"/>
  <c r="Y151" i="13"/>
  <c r="Z150" i="13"/>
  <c r="X142" i="13"/>
  <c r="AA141" i="13"/>
  <c r="Y142" i="13"/>
  <c r="AA142" i="13"/>
  <c r="Z141" i="13"/>
  <c r="AB104" i="13"/>
  <c r="Z4" i="13"/>
  <c r="AA4" i="13"/>
  <c r="AA6" i="13"/>
  <c r="Z6" i="13"/>
  <c r="AB150" i="13" l="1"/>
  <c r="AB141" i="13"/>
  <c r="AB151" i="13"/>
  <c r="AB142" i="13"/>
  <c r="E115" i="13"/>
  <c r="F115" i="13"/>
  <c r="F4" i="6"/>
  <c r="F26" i="6"/>
  <c r="F3" i="5"/>
  <c r="F57" i="9"/>
  <c r="F42" i="9"/>
  <c r="Y39" i="9" s="1"/>
  <c r="F17" i="9"/>
  <c r="F3" i="2"/>
  <c r="F4" i="1"/>
  <c r="F3" i="4"/>
  <c r="F3" i="3"/>
  <c r="E3" i="6"/>
  <c r="E26" i="6"/>
  <c r="Z26" i="6" s="1"/>
  <c r="E4" i="5"/>
  <c r="Y3" i="5" s="1"/>
  <c r="E57" i="9"/>
  <c r="E17" i="9"/>
  <c r="E42" i="9"/>
  <c r="E3" i="4"/>
  <c r="X4" i="4" s="1"/>
  <c r="E5" i="2"/>
  <c r="W5" i="2" s="1"/>
  <c r="E3" i="3"/>
  <c r="E8" i="1"/>
  <c r="D4" i="6"/>
  <c r="X6" i="6" s="1"/>
  <c r="D26" i="6"/>
  <c r="D3" i="5"/>
  <c r="D115" i="13"/>
  <c r="D5" i="9"/>
  <c r="D57" i="9"/>
  <c r="Z56" i="9" s="1"/>
  <c r="D42" i="9"/>
  <c r="D5" i="4"/>
  <c r="D5" i="2"/>
  <c r="D3" i="3"/>
  <c r="D8" i="1"/>
  <c r="X90" i="13"/>
  <c r="X55" i="13"/>
  <c r="X54" i="13"/>
  <c r="X57" i="13"/>
  <c r="X56" i="13"/>
  <c r="X62" i="13"/>
  <c r="X59" i="13"/>
  <c r="X60" i="13"/>
  <c r="X58" i="13"/>
  <c r="X63" i="13"/>
  <c r="X61" i="13"/>
  <c r="X64" i="13"/>
  <c r="X65" i="13"/>
  <c r="X66" i="13"/>
  <c r="X67" i="13"/>
  <c r="X68" i="13"/>
  <c r="Y60" i="13"/>
  <c r="Y61" i="13"/>
  <c r="Y62" i="13"/>
  <c r="Y63" i="13"/>
  <c r="Y64" i="13"/>
  <c r="Y65" i="13"/>
  <c r="Y66" i="13"/>
  <c r="Y67" i="13"/>
  <c r="Y68" i="13"/>
  <c r="E47" i="13"/>
  <c r="F47" i="13"/>
  <c r="G47" i="13"/>
  <c r="I47" i="13"/>
  <c r="J47" i="13"/>
  <c r="K47" i="13"/>
  <c r="L47" i="13"/>
  <c r="D47" i="13"/>
  <c r="Y4" i="13"/>
  <c r="X5" i="13"/>
  <c r="X7" i="13"/>
  <c r="X9" i="13"/>
  <c r="X4" i="13"/>
  <c r="X8" i="13"/>
  <c r="X11" i="13"/>
  <c r="X6" i="13"/>
  <c r="X10" i="13"/>
  <c r="W57" i="9"/>
  <c r="X57" i="9"/>
  <c r="Y57" i="9"/>
  <c r="Z57" i="9"/>
  <c r="W58" i="9"/>
  <c r="X58" i="9"/>
  <c r="Y58" i="9"/>
  <c r="Z58" i="9"/>
  <c r="W64" i="9"/>
  <c r="X59" i="9"/>
  <c r="Y59" i="9"/>
  <c r="Z59" i="9"/>
  <c r="W67" i="9"/>
  <c r="X60" i="9"/>
  <c r="Y60" i="9"/>
  <c r="Z60" i="9"/>
  <c r="W59" i="9"/>
  <c r="X61" i="9"/>
  <c r="Y61" i="9"/>
  <c r="Z61" i="9"/>
  <c r="W65" i="9"/>
  <c r="X62" i="9"/>
  <c r="Y62" i="9"/>
  <c r="Z62" i="9"/>
  <c r="W60" i="9"/>
  <c r="X63" i="9"/>
  <c r="Y63" i="9"/>
  <c r="Z63" i="9"/>
  <c r="W62" i="9"/>
  <c r="X64" i="9"/>
  <c r="Y64" i="9"/>
  <c r="Z64" i="9"/>
  <c r="X65" i="9"/>
  <c r="Y65" i="9"/>
  <c r="Z65" i="9"/>
  <c r="W56" i="9"/>
  <c r="X66" i="9"/>
  <c r="Y66" i="9"/>
  <c r="Z66" i="9"/>
  <c r="W61" i="9"/>
  <c r="X67" i="9"/>
  <c r="Y67" i="9"/>
  <c r="Z67" i="9"/>
  <c r="W66" i="9"/>
  <c r="X68" i="9"/>
  <c r="Y68" i="9"/>
  <c r="Z68" i="9"/>
  <c r="W69" i="9"/>
  <c r="AA69" i="9" s="1"/>
  <c r="W63" i="9"/>
  <c r="W40" i="9"/>
  <c r="X40" i="9"/>
  <c r="Y40" i="9"/>
  <c r="Z40" i="9"/>
  <c r="W39" i="9"/>
  <c r="X41" i="9"/>
  <c r="Y41" i="9"/>
  <c r="Z41" i="9"/>
  <c r="W44" i="9"/>
  <c r="X42" i="9"/>
  <c r="Y42" i="9"/>
  <c r="Z42" i="9"/>
  <c r="W41" i="9"/>
  <c r="X43" i="9"/>
  <c r="Y43" i="9"/>
  <c r="Z43" i="9"/>
  <c r="W45" i="9"/>
  <c r="X44" i="9"/>
  <c r="Y44" i="9"/>
  <c r="Z44" i="9"/>
  <c r="W43" i="9"/>
  <c r="X45" i="9"/>
  <c r="Y45" i="9"/>
  <c r="Z45" i="9"/>
  <c r="W46" i="9"/>
  <c r="X46" i="9"/>
  <c r="Y46" i="9"/>
  <c r="Z46" i="9"/>
  <c r="D17" i="9"/>
  <c r="Z4" i="5"/>
  <c r="Z5" i="5"/>
  <c r="Z6" i="5"/>
  <c r="Z7" i="5"/>
  <c r="Z8" i="5"/>
  <c r="Z9" i="5"/>
  <c r="Z10" i="5"/>
  <c r="Z11" i="5"/>
  <c r="Z12" i="5"/>
  <c r="Z3" i="5"/>
  <c r="Y4" i="5"/>
  <c r="Y5" i="5"/>
  <c r="Y6" i="5"/>
  <c r="Y7" i="5"/>
  <c r="Y8" i="5"/>
  <c r="Y9" i="5"/>
  <c r="Y10" i="5"/>
  <c r="Y11" i="5"/>
  <c r="Y12" i="5"/>
  <c r="X4" i="5"/>
  <c r="X5" i="5"/>
  <c r="X6" i="5"/>
  <c r="X7" i="5"/>
  <c r="X8" i="5"/>
  <c r="X9" i="5"/>
  <c r="X10" i="5"/>
  <c r="X11" i="5"/>
  <c r="X12" i="5"/>
  <c r="X3" i="5"/>
  <c r="W4" i="5"/>
  <c r="W7" i="5"/>
  <c r="W3" i="5"/>
  <c r="W8" i="5"/>
  <c r="W6" i="5"/>
  <c r="W9" i="5"/>
  <c r="W10" i="5"/>
  <c r="W11" i="5"/>
  <c r="W12" i="5"/>
  <c r="W5" i="5"/>
  <c r="W28" i="6"/>
  <c r="X27" i="6"/>
  <c r="Y27" i="6"/>
  <c r="Z27" i="6"/>
  <c r="X28" i="6"/>
  <c r="Y28" i="6"/>
  <c r="Z28" i="6"/>
  <c r="W27" i="6"/>
  <c r="X29" i="6"/>
  <c r="Y29" i="6"/>
  <c r="Z29" i="6"/>
  <c r="W30" i="6"/>
  <c r="X30" i="6"/>
  <c r="Y30" i="6"/>
  <c r="Z30" i="6"/>
  <c r="Y26" i="6"/>
  <c r="X26" i="6"/>
  <c r="W29" i="6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3" i="6"/>
  <c r="Y4" i="6"/>
  <c r="Y5" i="6"/>
  <c r="Y7" i="6"/>
  <c r="Y8" i="6"/>
  <c r="Y9" i="6"/>
  <c r="Y10" i="6"/>
  <c r="Y11" i="6"/>
  <c r="Y12" i="6"/>
  <c r="Y13" i="6"/>
  <c r="Y14" i="6"/>
  <c r="Y15" i="6"/>
  <c r="Y16" i="6"/>
  <c r="Y17" i="6"/>
  <c r="Y3" i="6"/>
  <c r="X4" i="6"/>
  <c r="X5" i="6"/>
  <c r="X7" i="6"/>
  <c r="X8" i="6"/>
  <c r="X9" i="6"/>
  <c r="X10" i="6"/>
  <c r="X11" i="6"/>
  <c r="X12" i="6"/>
  <c r="X13" i="6"/>
  <c r="X14" i="6"/>
  <c r="X15" i="6"/>
  <c r="X16" i="6"/>
  <c r="X17" i="6"/>
  <c r="X3" i="6"/>
  <c r="W3" i="6"/>
  <c r="W9" i="6"/>
  <c r="W13" i="6"/>
  <c r="W12" i="6"/>
  <c r="W8" i="6"/>
  <c r="W11" i="6"/>
  <c r="W6" i="6"/>
  <c r="W7" i="6"/>
  <c r="W10" i="6"/>
  <c r="W5" i="6"/>
  <c r="W15" i="6"/>
  <c r="W16" i="6"/>
  <c r="W17" i="6"/>
  <c r="W14" i="6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W3" i="2"/>
  <c r="W10" i="2"/>
  <c r="W8" i="2"/>
  <c r="W11" i="2"/>
  <c r="W7" i="2"/>
  <c r="W4" i="2"/>
  <c r="W9" i="2"/>
  <c r="W12" i="2"/>
  <c r="W13" i="2"/>
  <c r="W14" i="2"/>
  <c r="W15" i="2"/>
  <c r="W16" i="2"/>
  <c r="W17" i="2"/>
  <c r="W18" i="2"/>
  <c r="W19" i="2"/>
  <c r="Z3" i="1"/>
  <c r="Y3" i="1"/>
  <c r="X3" i="1"/>
  <c r="W18" i="1"/>
  <c r="AA18" i="1" s="1"/>
  <c r="D14" i="1"/>
  <c r="W6" i="4"/>
  <c r="Y4" i="4"/>
  <c r="W5" i="4"/>
  <c r="X5" i="4"/>
  <c r="Y5" i="4"/>
  <c r="Z5" i="4"/>
  <c r="W3" i="4"/>
  <c r="X6" i="4"/>
  <c r="Y6" i="4"/>
  <c r="Z6" i="4"/>
  <c r="W7" i="4"/>
  <c r="X7" i="4"/>
  <c r="Y7" i="4"/>
  <c r="Z7" i="4"/>
  <c r="AA7" i="4"/>
  <c r="W8" i="4"/>
  <c r="X8" i="4"/>
  <c r="AA8" i="4" s="1"/>
  <c r="Y8" i="4"/>
  <c r="Z8" i="4"/>
  <c r="W9" i="4"/>
  <c r="X9" i="4"/>
  <c r="Y9" i="4"/>
  <c r="AA9" i="4" s="1"/>
  <c r="Z9" i="4"/>
  <c r="D3" i="4"/>
  <c r="W3" i="3"/>
  <c r="X4" i="3"/>
  <c r="Y4" i="3"/>
  <c r="Z4" i="3"/>
  <c r="W8" i="3"/>
  <c r="X5" i="3"/>
  <c r="Y5" i="3"/>
  <c r="Z5" i="3"/>
  <c r="W11" i="3"/>
  <c r="X6" i="3"/>
  <c r="Y6" i="3"/>
  <c r="Z6" i="3"/>
  <c r="W4" i="3"/>
  <c r="X7" i="3"/>
  <c r="Y7" i="3"/>
  <c r="Z7" i="3"/>
  <c r="W5" i="3"/>
  <c r="X8" i="3"/>
  <c r="Y8" i="3"/>
  <c r="Z8" i="3"/>
  <c r="W7" i="3"/>
  <c r="X9" i="3"/>
  <c r="Y9" i="3"/>
  <c r="Z9" i="3"/>
  <c r="W10" i="3"/>
  <c r="X10" i="3"/>
  <c r="Y10" i="3"/>
  <c r="Z10" i="3"/>
  <c r="W9" i="3"/>
  <c r="X11" i="3"/>
  <c r="Y11" i="3"/>
  <c r="Z11" i="3"/>
  <c r="W12" i="3"/>
  <c r="X12" i="3"/>
  <c r="Y12" i="3"/>
  <c r="Z12" i="3"/>
  <c r="W13" i="3"/>
  <c r="X13" i="3"/>
  <c r="Y13" i="3"/>
  <c r="Z13" i="3"/>
  <c r="W14" i="3"/>
  <c r="X14" i="3"/>
  <c r="Y14" i="3"/>
  <c r="Z14" i="3"/>
  <c r="W15" i="3"/>
  <c r="X15" i="3"/>
  <c r="Y15" i="3"/>
  <c r="Z15" i="3"/>
  <c r="W16" i="3"/>
  <c r="X16" i="3"/>
  <c r="Y16" i="3"/>
  <c r="Z16" i="3"/>
  <c r="W17" i="3"/>
  <c r="X17" i="3"/>
  <c r="Y17" i="3"/>
  <c r="Z17" i="3"/>
  <c r="Y3" i="3"/>
  <c r="Z3" i="3"/>
  <c r="X3" i="3"/>
  <c r="W6" i="3"/>
  <c r="Y15" i="1" l="1"/>
  <c r="Z15" i="1"/>
  <c r="W14" i="1"/>
  <c r="AA14" i="1" s="1"/>
  <c r="X15" i="1"/>
  <c r="Y4" i="1"/>
  <c r="W4" i="1"/>
  <c r="Z4" i="1"/>
  <c r="F25" i="1"/>
  <c r="X4" i="1"/>
  <c r="Y9" i="1"/>
  <c r="Z9" i="1"/>
  <c r="W8" i="1"/>
  <c r="AA8" i="1" s="1"/>
  <c r="X9" i="1"/>
  <c r="AA5" i="1"/>
  <c r="W4" i="6"/>
  <c r="Y6" i="6"/>
  <c r="W26" i="6"/>
  <c r="AA26" i="6" s="1"/>
  <c r="AA30" i="6"/>
  <c r="AA15" i="3"/>
  <c r="AA14" i="3"/>
  <c r="AA13" i="3"/>
  <c r="AA12" i="3"/>
  <c r="AA11" i="3"/>
  <c r="AA17" i="3"/>
  <c r="AA16" i="3"/>
  <c r="D25" i="1"/>
  <c r="D33" i="9"/>
  <c r="Z39" i="9"/>
  <c r="X56" i="9"/>
  <c r="Y56" i="9"/>
  <c r="X4" i="9"/>
  <c r="AA43" i="9"/>
  <c r="AA42" i="9"/>
  <c r="AA7" i="3"/>
  <c r="Z4" i="4"/>
  <c r="AA5" i="4"/>
  <c r="AA28" i="6"/>
  <c r="AA29" i="6"/>
  <c r="AA27" i="6"/>
  <c r="W42" i="9"/>
  <c r="Y4" i="9"/>
  <c r="Z4" i="9"/>
  <c r="W17" i="9"/>
  <c r="AA17" i="9" s="1"/>
  <c r="X39" i="9"/>
  <c r="AA46" i="9"/>
  <c r="AA45" i="9"/>
  <c r="AA44" i="9"/>
  <c r="AA6" i="4"/>
  <c r="AA6" i="3"/>
  <c r="AA10" i="3"/>
  <c r="AA9" i="3"/>
  <c r="AA5" i="3"/>
  <c r="AA8" i="3"/>
  <c r="AA4" i="3"/>
  <c r="AA65" i="9"/>
  <c r="AA60" i="9"/>
  <c r="AA64" i="9"/>
  <c r="AA63" i="9"/>
  <c r="AA68" i="9"/>
  <c r="AA59" i="9"/>
  <c r="AA62" i="9"/>
  <c r="AA61" i="9"/>
  <c r="AA58" i="9"/>
  <c r="AA67" i="9"/>
  <c r="AA66" i="9"/>
  <c r="AA57" i="9"/>
  <c r="AA40" i="9"/>
  <c r="AA41" i="9"/>
  <c r="W53" i="8"/>
  <c r="X55" i="8"/>
  <c r="Y55" i="8"/>
  <c r="Z55" i="8"/>
  <c r="W57" i="8"/>
  <c r="X56" i="8"/>
  <c r="Y56" i="8"/>
  <c r="Z56" i="8"/>
  <c r="W54" i="8"/>
  <c r="X57" i="8"/>
  <c r="Y57" i="8"/>
  <c r="Z57" i="8"/>
  <c r="W55" i="8"/>
  <c r="X58" i="8"/>
  <c r="Y58" i="8"/>
  <c r="Z58" i="8"/>
  <c r="W61" i="8"/>
  <c r="X59" i="8"/>
  <c r="Y59" i="8"/>
  <c r="Z59" i="8"/>
  <c r="W62" i="8"/>
  <c r="X60" i="8"/>
  <c r="Y60" i="8"/>
  <c r="Z60" i="8"/>
  <c r="W59" i="8"/>
  <c r="X61" i="8"/>
  <c r="AA61" i="8" s="1"/>
  <c r="Y61" i="8"/>
  <c r="Z61" i="8"/>
  <c r="Y8" i="8"/>
  <c r="Z54" i="8"/>
  <c r="Y54" i="8"/>
  <c r="X54" i="8"/>
  <c r="W52" i="8"/>
  <c r="Z53" i="8"/>
  <c r="Y53" i="8"/>
  <c r="X53" i="8"/>
  <c r="W58" i="8"/>
  <c r="AA62" i="8" s="1"/>
  <c r="Z52" i="8"/>
  <c r="Y52" i="8"/>
  <c r="X52" i="8"/>
  <c r="W50" i="8"/>
  <c r="Z51" i="8"/>
  <c r="Y51" i="8"/>
  <c r="X51" i="8"/>
  <c r="W51" i="8"/>
  <c r="W76" i="8"/>
  <c r="X76" i="8"/>
  <c r="Y76" i="8"/>
  <c r="Z76" i="8"/>
  <c r="W77" i="8"/>
  <c r="X77" i="8"/>
  <c r="Y77" i="8"/>
  <c r="Z77" i="8"/>
  <c r="W78" i="8"/>
  <c r="X78" i="8"/>
  <c r="Y78" i="8"/>
  <c r="Z78" i="8"/>
  <c r="W24" i="12"/>
  <c r="AA24" i="12" s="1"/>
  <c r="W14" i="12"/>
  <c r="W23" i="12"/>
  <c r="AA23" i="12" s="1"/>
  <c r="W11" i="12"/>
  <c r="W15" i="12"/>
  <c r="W16" i="12"/>
  <c r="W9" i="12"/>
  <c r="W12" i="12"/>
  <c r="W20" i="12"/>
  <c r="W19" i="12"/>
  <c r="W10" i="12"/>
  <c r="W18" i="12"/>
  <c r="W7" i="12"/>
  <c r="W8" i="12"/>
  <c r="W5" i="12"/>
  <c r="W13" i="12"/>
  <c r="W3" i="12"/>
  <c r="W6" i="12"/>
  <c r="Z22" i="12"/>
  <c r="Y22" i="12"/>
  <c r="X22" i="12"/>
  <c r="W22" i="12"/>
  <c r="Z21" i="12"/>
  <c r="Y21" i="12"/>
  <c r="X21" i="12"/>
  <c r="Z20" i="12"/>
  <c r="Y20" i="12"/>
  <c r="X20" i="12"/>
  <c r="Z19" i="12"/>
  <c r="Y19" i="12"/>
  <c r="X19" i="12"/>
  <c r="Z18" i="12"/>
  <c r="Y18" i="12"/>
  <c r="X18" i="12"/>
  <c r="Z17" i="12"/>
  <c r="Y17" i="12"/>
  <c r="X17" i="12"/>
  <c r="Z16" i="12"/>
  <c r="Y16" i="12"/>
  <c r="X16" i="12"/>
  <c r="Z15" i="12"/>
  <c r="Y15" i="12"/>
  <c r="X15" i="12"/>
  <c r="Z14" i="12"/>
  <c r="Y14" i="12"/>
  <c r="X14" i="12"/>
  <c r="Z13" i="12"/>
  <c r="Y13" i="12"/>
  <c r="X13" i="12"/>
  <c r="Z12" i="12"/>
  <c r="Y12" i="12"/>
  <c r="X12" i="12"/>
  <c r="Z11" i="12"/>
  <c r="Y11" i="12"/>
  <c r="X11" i="12"/>
  <c r="Z10" i="12"/>
  <c r="Y10" i="12"/>
  <c r="X10" i="12"/>
  <c r="Z9" i="12"/>
  <c r="Y9" i="12"/>
  <c r="X9" i="12"/>
  <c r="Z8" i="12"/>
  <c r="Y8" i="12"/>
  <c r="X8" i="12"/>
  <c r="Z7" i="12"/>
  <c r="Y7" i="12"/>
  <c r="X7" i="12"/>
  <c r="Z6" i="12"/>
  <c r="Y6" i="12"/>
  <c r="X6" i="12"/>
  <c r="Z5" i="12"/>
  <c r="Y5" i="12"/>
  <c r="X5" i="12"/>
  <c r="Z4" i="12"/>
  <c r="Y4" i="12"/>
  <c r="X4" i="12"/>
  <c r="Z3" i="12"/>
  <c r="Y3" i="12"/>
  <c r="X3" i="12"/>
  <c r="W4" i="12"/>
  <c r="AA121" i="13"/>
  <c r="Z121" i="13"/>
  <c r="Y121" i="13"/>
  <c r="X121" i="13"/>
  <c r="AA120" i="13"/>
  <c r="Z120" i="13"/>
  <c r="Y120" i="13"/>
  <c r="X120" i="13"/>
  <c r="AA119" i="13"/>
  <c r="Z119" i="13"/>
  <c r="Y119" i="13"/>
  <c r="X119" i="13"/>
  <c r="AA118" i="13"/>
  <c r="Z118" i="13"/>
  <c r="Y118" i="13"/>
  <c r="X117" i="13"/>
  <c r="AA117" i="13"/>
  <c r="Z117" i="13"/>
  <c r="Y117" i="13"/>
  <c r="X116" i="13"/>
  <c r="AA116" i="13"/>
  <c r="Z116" i="13"/>
  <c r="Y116" i="13"/>
  <c r="X118" i="13"/>
  <c r="AA115" i="13"/>
  <c r="Z115" i="13"/>
  <c r="Y115" i="13"/>
  <c r="X115" i="13"/>
  <c r="AA99" i="13"/>
  <c r="Z99" i="13"/>
  <c r="Y99" i="13"/>
  <c r="X100" i="13"/>
  <c r="AB100" i="13" s="1"/>
  <c r="AA98" i="13"/>
  <c r="Z98" i="13"/>
  <c r="Y98" i="13"/>
  <c r="X86" i="13"/>
  <c r="AA97" i="13"/>
  <c r="Z97" i="13"/>
  <c r="Y97" i="13"/>
  <c r="X103" i="13"/>
  <c r="AB103" i="13" s="1"/>
  <c r="AA96" i="13"/>
  <c r="Z96" i="13"/>
  <c r="Y96" i="13"/>
  <c r="X77" i="13"/>
  <c r="AA95" i="13"/>
  <c r="Z95" i="13"/>
  <c r="Y95" i="13"/>
  <c r="X78" i="13"/>
  <c r="AA94" i="13"/>
  <c r="Z94" i="13"/>
  <c r="Y94" i="13"/>
  <c r="X83" i="13"/>
  <c r="AA93" i="13"/>
  <c r="Z93" i="13"/>
  <c r="Y93" i="13"/>
  <c r="X82" i="13"/>
  <c r="AA92" i="13"/>
  <c r="Z92" i="13"/>
  <c r="Y92" i="13"/>
  <c r="X84" i="13"/>
  <c r="AA91" i="13"/>
  <c r="Z91" i="13"/>
  <c r="Y91" i="13"/>
  <c r="X89" i="13"/>
  <c r="AA90" i="13"/>
  <c r="Z90" i="13"/>
  <c r="Y90" i="13"/>
  <c r="X88" i="13"/>
  <c r="AA89" i="13"/>
  <c r="Z89" i="13"/>
  <c r="Y89" i="13"/>
  <c r="X93" i="13"/>
  <c r="AA88" i="13"/>
  <c r="Z88" i="13"/>
  <c r="Y88" i="13"/>
  <c r="X80" i="13"/>
  <c r="AA87" i="13"/>
  <c r="Z87" i="13"/>
  <c r="Y87" i="13"/>
  <c r="X81" i="13"/>
  <c r="AA86" i="13"/>
  <c r="Z86" i="13"/>
  <c r="Y86" i="13"/>
  <c r="X79" i="13"/>
  <c r="AA85" i="13"/>
  <c r="Z85" i="13"/>
  <c r="Y85" i="13"/>
  <c r="X94" i="13"/>
  <c r="AA84" i="13"/>
  <c r="Z84" i="13"/>
  <c r="Y84" i="13"/>
  <c r="X102" i="13"/>
  <c r="AB102" i="13" s="1"/>
  <c r="AA83" i="13"/>
  <c r="Z83" i="13"/>
  <c r="Y83" i="13"/>
  <c r="X101" i="13"/>
  <c r="AB101" i="13" s="1"/>
  <c r="AA82" i="13"/>
  <c r="Z82" i="13"/>
  <c r="Y82" i="13"/>
  <c r="X87" i="13"/>
  <c r="AA81" i="13"/>
  <c r="Z81" i="13"/>
  <c r="Y81" i="13"/>
  <c r="X96" i="13"/>
  <c r="AA80" i="13"/>
  <c r="Z80" i="13"/>
  <c r="Y80" i="13"/>
  <c r="X76" i="13"/>
  <c r="AA79" i="13"/>
  <c r="Z79" i="13"/>
  <c r="Y79" i="13"/>
  <c r="X85" i="13"/>
  <c r="AA78" i="13"/>
  <c r="Z78" i="13"/>
  <c r="Y78" i="13"/>
  <c r="AA77" i="13"/>
  <c r="Z77" i="13"/>
  <c r="Y77" i="13"/>
  <c r="X97" i="13"/>
  <c r="AA76" i="13"/>
  <c r="Z76" i="13"/>
  <c r="Y76" i="13"/>
  <c r="X91" i="13"/>
  <c r="AA68" i="13"/>
  <c r="Z68" i="13"/>
  <c r="AA67" i="13"/>
  <c r="Z67" i="13"/>
  <c r="AA66" i="13"/>
  <c r="Z66" i="13"/>
  <c r="AA65" i="13"/>
  <c r="Z65" i="13"/>
  <c r="AA64" i="13"/>
  <c r="Z64" i="13"/>
  <c r="AA63" i="13"/>
  <c r="Z63" i="13"/>
  <c r="AA62" i="13"/>
  <c r="Z62" i="13"/>
  <c r="AA61" i="13"/>
  <c r="Z61" i="13"/>
  <c r="AA60" i="13"/>
  <c r="Z60" i="13"/>
  <c r="X53" i="13"/>
  <c r="AA53" i="13"/>
  <c r="Z53" i="13"/>
  <c r="Y53" i="13"/>
  <c r="AA9" i="1" l="1"/>
  <c r="AA4" i="1"/>
  <c r="AA15" i="1"/>
  <c r="AA60" i="8"/>
  <c r="AA21" i="12"/>
  <c r="AA22" i="12"/>
  <c r="AA56" i="9"/>
  <c r="AB62" i="13"/>
  <c r="AB63" i="13"/>
  <c r="AB64" i="13"/>
  <c r="AB65" i="13"/>
  <c r="AA13" i="12"/>
  <c r="AA12" i="12"/>
  <c r="AA5" i="12"/>
  <c r="AA9" i="12"/>
  <c r="AA15" i="12"/>
  <c r="AA20" i="12"/>
  <c r="AA4" i="12"/>
  <c r="AA8" i="12"/>
  <c r="AA3" i="12"/>
  <c r="AA7" i="12"/>
  <c r="AA17" i="12"/>
  <c r="AA16" i="12"/>
  <c r="AA59" i="8"/>
  <c r="AA57" i="8"/>
  <c r="AA55" i="8"/>
  <c r="AB120" i="13"/>
  <c r="AB121" i="13"/>
  <c r="AA39" i="9"/>
  <c r="AB116" i="13"/>
  <c r="AB118" i="13"/>
  <c r="AB119" i="13"/>
  <c r="AB117" i="13"/>
  <c r="AB78" i="13"/>
  <c r="AB85" i="13"/>
  <c r="AB98" i="13"/>
  <c r="AB89" i="13"/>
  <c r="AB84" i="13"/>
  <c r="AB83" i="13"/>
  <c r="AB99" i="13"/>
  <c r="AB82" i="13"/>
  <c r="AB77" i="13"/>
  <c r="AB90" i="13"/>
  <c r="AB91" i="13"/>
  <c r="AB92" i="13"/>
  <c r="AB97" i="13"/>
  <c r="AB93" i="13"/>
  <c r="AB95" i="13"/>
  <c r="AB76" i="13"/>
  <c r="AB81" i="13"/>
  <c r="AB88" i="13"/>
  <c r="AB87" i="13"/>
  <c r="AB94" i="13"/>
  <c r="AB86" i="13"/>
  <c r="AB79" i="13"/>
  <c r="AB80" i="13"/>
  <c r="AB56" i="13"/>
  <c r="AB59" i="13"/>
  <c r="AB61" i="13"/>
  <c r="AB53" i="13"/>
  <c r="AB55" i="13"/>
  <c r="AB57" i="13"/>
  <c r="AB58" i="13"/>
  <c r="AB60" i="13"/>
  <c r="AB67" i="13"/>
  <c r="AB66" i="13"/>
  <c r="AB68" i="13"/>
  <c r="AB115" i="13"/>
  <c r="AB54" i="13"/>
  <c r="AB96" i="13"/>
  <c r="AB8" i="13"/>
  <c r="AB11" i="13"/>
  <c r="AB9" i="13"/>
  <c r="AB6" i="13"/>
  <c r="AB10" i="13"/>
  <c r="AB7" i="13"/>
  <c r="AB5" i="13"/>
  <c r="AA23" i="8"/>
  <c r="AA19" i="8"/>
  <c r="AA36" i="8"/>
  <c r="AA34" i="8"/>
  <c r="AA32" i="8"/>
  <c r="AA30" i="8"/>
  <c r="AA28" i="8"/>
  <c r="AA26" i="8"/>
  <c r="AA25" i="8"/>
  <c r="AA13" i="8"/>
  <c r="AA15" i="8"/>
  <c r="AA38" i="8"/>
  <c r="AA20" i="8"/>
  <c r="AA16" i="8"/>
  <c r="AA14" i="8"/>
  <c r="AA7" i="8"/>
  <c r="AA51" i="8"/>
  <c r="AA52" i="8"/>
  <c r="AA53" i="8"/>
  <c r="AA54" i="8"/>
  <c r="AA21" i="8"/>
  <c r="AA17" i="8"/>
  <c r="AA12" i="8"/>
  <c r="AA10" i="8"/>
  <c r="AA8" i="8"/>
  <c r="AA6" i="8"/>
  <c r="AA37" i="8"/>
  <c r="AA33" i="8"/>
  <c r="AA29" i="8"/>
  <c r="AA24" i="8"/>
  <c r="AA22" i="8"/>
  <c r="AA18" i="8"/>
  <c r="AA11" i="8"/>
  <c r="AA39" i="8"/>
  <c r="AA35" i="8"/>
  <c r="AA31" i="8"/>
  <c r="AA27" i="8"/>
  <c r="AA9" i="8"/>
  <c r="AA78" i="8"/>
  <c r="AA77" i="8"/>
  <c r="AA76" i="8"/>
  <c r="AA6" i="12"/>
  <c r="AA18" i="12"/>
  <c r="AA19" i="12"/>
  <c r="AA10" i="12"/>
  <c r="AA14" i="12"/>
  <c r="AA11" i="12"/>
  <c r="V124" i="13" l="1"/>
  <c r="U124" i="13"/>
  <c r="T124" i="13"/>
  <c r="S124" i="13"/>
  <c r="R124" i="13"/>
  <c r="Q124" i="13"/>
  <c r="P124" i="13"/>
  <c r="O124" i="13"/>
  <c r="N124" i="13"/>
  <c r="M124" i="13"/>
  <c r="L124" i="13"/>
  <c r="K124" i="13"/>
  <c r="J124" i="13"/>
  <c r="I124" i="13"/>
  <c r="G124" i="13"/>
  <c r="F124" i="13"/>
  <c r="E124" i="13"/>
  <c r="D124" i="13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Z75" i="8"/>
  <c r="Y75" i="8"/>
  <c r="X75" i="8"/>
  <c r="W75" i="8"/>
  <c r="Z74" i="8"/>
  <c r="Y74" i="8"/>
  <c r="X74" i="8"/>
  <c r="W74" i="8"/>
  <c r="Z73" i="8"/>
  <c r="Y73" i="8"/>
  <c r="X73" i="8"/>
  <c r="W73" i="8"/>
  <c r="Z37" i="12"/>
  <c r="Y37" i="12"/>
  <c r="X37" i="12"/>
  <c r="W37" i="12"/>
  <c r="Z36" i="12"/>
  <c r="Y36" i="12"/>
  <c r="X36" i="12"/>
  <c r="W36" i="12"/>
  <c r="Z35" i="12"/>
  <c r="Y35" i="12"/>
  <c r="X35" i="12"/>
  <c r="W35" i="12"/>
  <c r="Z34" i="12"/>
  <c r="Y34" i="12"/>
  <c r="X34" i="12"/>
  <c r="W34" i="12"/>
  <c r="Z33" i="12"/>
  <c r="Y33" i="12"/>
  <c r="X33" i="12"/>
  <c r="W33" i="12"/>
  <c r="Z32" i="12"/>
  <c r="Y32" i="12"/>
  <c r="X32" i="12"/>
  <c r="W32" i="12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Z29" i="7"/>
  <c r="Y29" i="7"/>
  <c r="X29" i="7"/>
  <c r="W29" i="7"/>
  <c r="Z28" i="7"/>
  <c r="Y28" i="7"/>
  <c r="X28" i="7"/>
  <c r="W28" i="7"/>
  <c r="Z27" i="7"/>
  <c r="Y27" i="7"/>
  <c r="X27" i="7"/>
  <c r="W27" i="7"/>
  <c r="Z26" i="7"/>
  <c r="Y26" i="7"/>
  <c r="X26" i="7"/>
  <c r="W26" i="7"/>
  <c r="Z25" i="7"/>
  <c r="Y25" i="7"/>
  <c r="X25" i="7"/>
  <c r="W25" i="7"/>
  <c r="Z24" i="7"/>
  <c r="Y24" i="7"/>
  <c r="X24" i="7"/>
  <c r="W24" i="7"/>
  <c r="V110" i="13"/>
  <c r="U110" i="13"/>
  <c r="T110" i="13"/>
  <c r="S110" i="13"/>
  <c r="R110" i="13"/>
  <c r="Q110" i="13"/>
  <c r="P110" i="13"/>
  <c r="O110" i="13"/>
  <c r="N110" i="13"/>
  <c r="M110" i="13"/>
  <c r="L110" i="13"/>
  <c r="G110" i="13"/>
  <c r="F110" i="13"/>
  <c r="E110" i="13"/>
  <c r="D110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G70" i="13"/>
  <c r="F70" i="13"/>
  <c r="E70" i="13"/>
  <c r="D70" i="13"/>
  <c r="V47" i="13"/>
  <c r="U47" i="13"/>
  <c r="T47" i="13"/>
  <c r="S47" i="13"/>
  <c r="R47" i="13"/>
  <c r="Q47" i="13"/>
  <c r="P47" i="13"/>
  <c r="O47" i="13"/>
  <c r="N47" i="13"/>
  <c r="M47" i="13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G50" i="9"/>
  <c r="H50" i="9"/>
  <c r="I50" i="9"/>
  <c r="L50" i="9"/>
  <c r="M50" i="9"/>
  <c r="N50" i="9"/>
  <c r="O50" i="9"/>
  <c r="P50" i="9"/>
  <c r="Q50" i="9"/>
  <c r="R50" i="9"/>
  <c r="S50" i="9"/>
  <c r="T50" i="9"/>
  <c r="U50" i="9"/>
  <c r="J76" i="9"/>
  <c r="J50" i="9"/>
  <c r="K76" i="9"/>
  <c r="L76" i="9"/>
  <c r="M76" i="9"/>
  <c r="N76" i="9"/>
  <c r="O76" i="9"/>
  <c r="P76" i="9"/>
  <c r="Q76" i="9"/>
  <c r="R76" i="9"/>
  <c r="S76" i="9"/>
  <c r="T76" i="9"/>
  <c r="U76" i="9"/>
  <c r="L42" i="8"/>
  <c r="E42" i="8"/>
  <c r="F42" i="8"/>
  <c r="G42" i="8"/>
  <c r="H42" i="8"/>
  <c r="I42" i="8"/>
  <c r="J42" i="8"/>
  <c r="K42" i="8"/>
  <c r="M42" i="8"/>
  <c r="N42" i="8"/>
  <c r="O42" i="8"/>
  <c r="P42" i="8"/>
  <c r="Q42" i="8"/>
  <c r="R42" i="8"/>
  <c r="S42" i="8"/>
  <c r="T42" i="8"/>
  <c r="U42" i="8"/>
  <c r="D42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D67" i="8"/>
  <c r="L19" i="7"/>
  <c r="W14" i="7"/>
  <c r="X16" i="7"/>
  <c r="Y16" i="7"/>
  <c r="Z16" i="7"/>
  <c r="W15" i="7"/>
  <c r="X15" i="7"/>
  <c r="Y15" i="7"/>
  <c r="Z15" i="7"/>
  <c r="J19" i="7"/>
  <c r="K19" i="7"/>
  <c r="M19" i="7"/>
  <c r="N19" i="7"/>
  <c r="O19" i="7"/>
  <c r="P19" i="7"/>
  <c r="Q19" i="7"/>
  <c r="R19" i="7"/>
  <c r="S19" i="7"/>
  <c r="T19" i="7"/>
  <c r="U19" i="7"/>
  <c r="D18" i="11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D32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D20" i="6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D14" i="5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D11" i="4"/>
  <c r="E19" i="3"/>
  <c r="F19" i="3"/>
  <c r="G19" i="3"/>
  <c r="H19" i="3"/>
  <c r="I19" i="3"/>
  <c r="J19" i="3"/>
  <c r="L19" i="3"/>
  <c r="M19" i="3"/>
  <c r="N19" i="3"/>
  <c r="O19" i="3"/>
  <c r="P19" i="3"/>
  <c r="Q19" i="3"/>
  <c r="R19" i="3"/>
  <c r="S19" i="3"/>
  <c r="T19" i="3"/>
  <c r="U19" i="3"/>
  <c r="D19" i="3"/>
  <c r="E25" i="1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D21" i="2"/>
  <c r="Y17" i="2"/>
  <c r="Z17" i="2"/>
  <c r="Y18" i="2"/>
  <c r="Z18" i="2"/>
  <c r="Y19" i="2"/>
  <c r="Z19" i="2"/>
  <c r="Z50" i="8"/>
  <c r="Y50" i="8"/>
  <c r="X50" i="8"/>
  <c r="W56" i="8"/>
  <c r="Z49" i="8"/>
  <c r="Y49" i="8"/>
  <c r="X49" i="8"/>
  <c r="W49" i="8"/>
  <c r="Z48" i="8"/>
  <c r="Y48" i="8"/>
  <c r="X48" i="8"/>
  <c r="W48" i="8"/>
  <c r="Z14" i="7"/>
  <c r="Y14" i="7"/>
  <c r="X14" i="7"/>
  <c r="W16" i="7"/>
  <c r="Z12" i="7"/>
  <c r="Y12" i="7"/>
  <c r="X12" i="7"/>
  <c r="W9" i="7"/>
  <c r="Z11" i="7"/>
  <c r="Y11" i="7"/>
  <c r="X11" i="7"/>
  <c r="W6" i="7"/>
  <c r="Z10" i="7"/>
  <c r="Y10" i="7"/>
  <c r="X10" i="7"/>
  <c r="W8" i="7"/>
  <c r="Z9" i="7"/>
  <c r="Y9" i="7"/>
  <c r="X9" i="7"/>
  <c r="W13" i="7"/>
  <c r="W7" i="7"/>
  <c r="X3" i="7"/>
  <c r="W3" i="7"/>
  <c r="Z3" i="11"/>
  <c r="Y3" i="11"/>
  <c r="X3" i="11"/>
  <c r="W3" i="11"/>
  <c r="W4" i="4"/>
  <c r="AA4" i="4" s="1"/>
  <c r="Z3" i="4"/>
  <c r="Y3" i="4"/>
  <c r="X3" i="4"/>
  <c r="Y4" i="2"/>
  <c r="Z4" i="2"/>
  <c r="W6" i="2"/>
  <c r="Y5" i="2"/>
  <c r="Z5" i="2"/>
  <c r="Y6" i="2"/>
  <c r="Z6" i="2"/>
  <c r="Y7" i="2"/>
  <c r="Z7" i="2"/>
  <c r="Y8" i="2"/>
  <c r="Z8" i="2"/>
  <c r="Y9" i="2"/>
  <c r="Z9" i="2"/>
  <c r="Y10" i="2"/>
  <c r="Z10" i="2"/>
  <c r="Y11" i="2"/>
  <c r="Z11" i="2"/>
  <c r="Y12" i="2"/>
  <c r="Z12" i="2"/>
  <c r="Y13" i="2"/>
  <c r="Z13" i="2"/>
  <c r="Y14" i="2"/>
  <c r="Z14" i="2"/>
  <c r="Y15" i="2"/>
  <c r="Z15" i="2"/>
  <c r="Y16" i="2"/>
  <c r="Z16" i="2"/>
  <c r="Z3" i="2"/>
  <c r="Y3" i="2"/>
  <c r="X3" i="2"/>
  <c r="AA58" i="8" l="1"/>
  <c r="AA56" i="8"/>
  <c r="AA73" i="8"/>
  <c r="AA74" i="8"/>
  <c r="AA75" i="8"/>
  <c r="AB4" i="13"/>
  <c r="AA32" i="12"/>
  <c r="AA33" i="12"/>
  <c r="AA34" i="12"/>
  <c r="AA35" i="12"/>
  <c r="AA36" i="12"/>
  <c r="AA37" i="12"/>
  <c r="AA24" i="7"/>
  <c r="AA25" i="7"/>
  <c r="AA26" i="7"/>
  <c r="AA27" i="7"/>
  <c r="AA28" i="7"/>
  <c r="AA29" i="7"/>
  <c r="K50" i="9"/>
  <c r="AA48" i="8"/>
  <c r="AA49" i="8"/>
  <c r="AA50" i="8"/>
  <c r="Y3" i="7"/>
  <c r="Z3" i="7"/>
  <c r="AA15" i="7"/>
  <c r="AA16" i="7"/>
  <c r="AA9" i="7"/>
  <c r="AA14" i="7"/>
  <c r="AA3" i="11"/>
  <c r="AA5" i="6"/>
  <c r="AA13" i="6"/>
  <c r="AA11" i="6"/>
  <c r="AA14" i="6"/>
  <c r="AA15" i="6"/>
  <c r="AA10" i="6"/>
  <c r="AA9" i="6"/>
  <c r="AA16" i="6"/>
  <c r="AA12" i="6"/>
  <c r="AA7" i="6"/>
  <c r="AA17" i="6"/>
  <c r="AA8" i="6"/>
  <c r="AA7" i="5"/>
  <c r="AA8" i="5"/>
  <c r="AA11" i="5"/>
  <c r="AA12" i="5"/>
  <c r="AA10" i="5"/>
  <c r="AA5" i="5"/>
  <c r="AA6" i="5"/>
  <c r="AA9" i="5"/>
  <c r="AA4" i="5"/>
  <c r="AA3" i="5"/>
  <c r="K19" i="3"/>
  <c r="AA3" i="3"/>
  <c r="AA18" i="2"/>
  <c r="AA19" i="2"/>
  <c r="AA17" i="2"/>
  <c r="AA11" i="2"/>
  <c r="AA7" i="2"/>
  <c r="AA9" i="2"/>
  <c r="AA14" i="2"/>
  <c r="AA12" i="2"/>
  <c r="AA15" i="2"/>
  <c r="AA3" i="4"/>
  <c r="AA10" i="2"/>
  <c r="AA8" i="2"/>
  <c r="AA3" i="2"/>
  <c r="AA6" i="2"/>
  <c r="AA5" i="2"/>
  <c r="AA4" i="2"/>
  <c r="AA16" i="2"/>
  <c r="AA13" i="2"/>
  <c r="AA3" i="7" l="1"/>
  <c r="I76" i="9"/>
  <c r="H76" i="9"/>
  <c r="G76" i="9"/>
  <c r="F76" i="9"/>
  <c r="E76" i="9"/>
  <c r="D76" i="9"/>
  <c r="F50" i="9"/>
  <c r="E50" i="9"/>
  <c r="AA3" i="1"/>
  <c r="H19" i="7"/>
  <c r="F19" i="7"/>
  <c r="Z8" i="7" l="1"/>
  <c r="Y8" i="7"/>
  <c r="X8" i="7"/>
  <c r="D50" i="9"/>
  <c r="AA5" i="8"/>
  <c r="G19" i="7"/>
  <c r="X4" i="7"/>
  <c r="Y4" i="7"/>
  <c r="W4" i="7"/>
  <c r="Z4" i="7"/>
  <c r="X6" i="7"/>
  <c r="E19" i="7"/>
  <c r="W11" i="7"/>
  <c r="AA11" i="7" s="1"/>
  <c r="Z6" i="7"/>
  <c r="Y6" i="7"/>
  <c r="X5" i="7"/>
  <c r="W10" i="7"/>
  <c r="AA10" i="7" s="1"/>
  <c r="Y5" i="7"/>
  <c r="D19" i="7"/>
  <c r="Z5" i="7"/>
  <c r="X7" i="7"/>
  <c r="Y7" i="7"/>
  <c r="W5" i="7"/>
  <c r="Z7" i="7"/>
  <c r="Y13" i="7"/>
  <c r="X13" i="7"/>
  <c r="I19" i="7"/>
  <c r="W12" i="7"/>
  <c r="AA12" i="7" s="1"/>
  <c r="Z13" i="7"/>
  <c r="AA6" i="6"/>
  <c r="AA8" i="7" l="1"/>
  <c r="AA4" i="7"/>
  <c r="AA4" i="9"/>
  <c r="AA3" i="8"/>
  <c r="AA4" i="8"/>
  <c r="AA6" i="7"/>
  <c r="AA13" i="7"/>
  <c r="AA7" i="7"/>
  <c r="AA5" i="7"/>
  <c r="AA4" i="6"/>
  <c r="AA3" i="6"/>
</calcChain>
</file>

<file path=xl/sharedStrings.xml><?xml version="1.0" encoding="utf-8"?>
<sst xmlns="http://schemas.openxmlformats.org/spreadsheetml/2006/main" count="1537" uniqueCount="302">
  <si>
    <t>Plaats</t>
  </si>
  <si>
    <t>Nummer</t>
  </si>
  <si>
    <t>Naam coureur</t>
  </si>
  <si>
    <t>Emmen 1</t>
  </si>
  <si>
    <t>Emmen 2</t>
  </si>
  <si>
    <t>Emmen 3</t>
  </si>
  <si>
    <t>Venray 1</t>
  </si>
  <si>
    <t>Venray 2</t>
  </si>
  <si>
    <t>Venray 3</t>
  </si>
  <si>
    <t>Assen 1</t>
  </si>
  <si>
    <t>Assen 2</t>
  </si>
  <si>
    <t>Assen 3</t>
  </si>
  <si>
    <t>Subtotaal</t>
  </si>
  <si>
    <t>Schrap 1</t>
  </si>
  <si>
    <t>Schrap 2</t>
  </si>
  <si>
    <t>Schrap 3</t>
  </si>
  <si>
    <t>Totaal</t>
  </si>
  <si>
    <t>Bonus punt voor pole in kwalificatie</t>
  </si>
  <si>
    <t>Bonus punt voor snelste rondentijd</t>
  </si>
  <si>
    <t>Bonus punt voor snelste rondentijd + pole in kwalificatie</t>
  </si>
  <si>
    <t>DQ</t>
  </si>
  <si>
    <t>NB Om in aanmerking te komen voor het eindklassement, dient een coureur tenminste 4 wedstrijddagen gereden te hebben</t>
  </si>
  <si>
    <t>Emsbüren 1</t>
  </si>
  <si>
    <t>Emsbüren 2</t>
  </si>
  <si>
    <t>Emsbüren 3</t>
  </si>
  <si>
    <t>Spa 1</t>
  </si>
  <si>
    <t>Spa 2</t>
  </si>
  <si>
    <t>Spa 3</t>
  </si>
  <si>
    <t>ROOKIE</t>
  </si>
  <si>
    <t>MASTER</t>
  </si>
  <si>
    <t>NB Master telt wel mee in het dagklassement, maar niet in het eindklassement</t>
  </si>
  <si>
    <t>ALGEMEEN</t>
  </si>
  <si>
    <t>IAME</t>
  </si>
  <si>
    <t>ROTAX</t>
  </si>
  <si>
    <t>Sep ter Horst (ROTAX)</t>
  </si>
  <si>
    <t>Melvin Wieringa (ROTAX)</t>
  </si>
  <si>
    <t>Brandon Martens (ROTAX)</t>
  </si>
  <si>
    <t>Max Rikkers (ROTAX)</t>
  </si>
  <si>
    <t>Luna Heijnen (ROTAX)</t>
  </si>
  <si>
    <t>Ilse Steenhuis (ROTAX)</t>
  </si>
  <si>
    <t>Damian Prins (ROTAX)</t>
  </si>
  <si>
    <t>Leon Zubik (ROTAX)</t>
  </si>
  <si>
    <t>Jan Willem Uitslag (IAME)</t>
  </si>
  <si>
    <t>Jurr Drent (ROTAX)</t>
  </si>
  <si>
    <t>Berge Veenhuis (ROTAX)</t>
  </si>
  <si>
    <t>Joey van Essen (ROTAX)</t>
  </si>
  <si>
    <t>Hessel van der Valk (ROTAX)</t>
  </si>
  <si>
    <t>Peter Jansen (IAME)</t>
  </si>
  <si>
    <t>Niels Toutenhoofd (IAME)</t>
  </si>
  <si>
    <t>Sem Kuiper (ROTAX)</t>
  </si>
  <si>
    <t>Niek Bulle (ROTAX)</t>
  </si>
  <si>
    <t>Maykel Kampman (ROTAX)</t>
  </si>
  <si>
    <t>Enrico Jagernath (ROTAX)</t>
  </si>
  <si>
    <t>Danny Tinor-Centi (IAME)</t>
  </si>
  <si>
    <t>Lucca Broers (IAME)</t>
  </si>
  <si>
    <t>Senna Moorlag (ROTAX)</t>
  </si>
  <si>
    <t>Bas Verheijke  (IAME)</t>
  </si>
  <si>
    <t>Devin Vlaskamp (ROTAX)</t>
  </si>
  <si>
    <t>Nienke Boerema (IAME)</t>
  </si>
  <si>
    <t>Tim van Elleswijk (ROTAX)</t>
  </si>
  <si>
    <t>Robin Mens (ROTAX)</t>
  </si>
  <si>
    <t>Tom Koopmans (IAME)</t>
  </si>
  <si>
    <t>Maurice Kampman (ROTAX)</t>
  </si>
  <si>
    <t>Cas Nuijten (ROTAX)</t>
  </si>
  <si>
    <t>Lisanne Groenewold (IAME)</t>
  </si>
  <si>
    <t>Kris Kromopawiro (ROTAX)</t>
  </si>
  <si>
    <t>Olivier Olthof (ROTAX)</t>
  </si>
  <si>
    <t>Emiel Koekoek (ROTAX)</t>
  </si>
  <si>
    <t>Jarno Guikema (ROTAX)</t>
  </si>
  <si>
    <t>Tygo Mannes (ROTAX)</t>
  </si>
  <si>
    <t>Siem Venekamp (ROTAX)</t>
  </si>
  <si>
    <t>Mike Muter (ROTAX)</t>
  </si>
  <si>
    <t>Benthe Faber (ROTAX)</t>
  </si>
  <si>
    <t>Dennis Bouman (IAME)</t>
  </si>
  <si>
    <t>Keano Frens (ROTAX)</t>
  </si>
  <si>
    <t>Sil van der Veen (ROTAX)</t>
  </si>
  <si>
    <t>Rimme Boltjes (ROTAX)</t>
  </si>
  <si>
    <t>Brent van Zeeburg (ROTAX)</t>
  </si>
  <si>
    <t xml:space="preserve">Louis Zoetelief </t>
  </si>
  <si>
    <t>Daan Holleman (ROOKIE)</t>
  </si>
  <si>
    <t>Jamal Smaili (ROOKIE)</t>
  </si>
  <si>
    <t>Javey Feikens</t>
  </si>
  <si>
    <t>Dez Ruinemans (ROOKIE)</t>
  </si>
  <si>
    <t>Dave Koorn (ROOKIE)</t>
  </si>
  <si>
    <t>Hidde Wassenaar</t>
  </si>
  <si>
    <t>Jayden Suk</t>
  </si>
  <si>
    <t>Lasse van der Weide (ROOKIE)</t>
  </si>
  <si>
    <t>Noah Philips (ROOKIE)</t>
  </si>
  <si>
    <t xml:space="preserve">Marco Koopman </t>
  </si>
  <si>
    <t>Vinn Uitslag</t>
  </si>
  <si>
    <t xml:space="preserve">Max van den Heuvel </t>
  </si>
  <si>
    <t>Lenn ter Veen (ROOKIE)</t>
  </si>
  <si>
    <t>Liam Mellens</t>
  </si>
  <si>
    <t>Phylicia ten Holt (ROOKIE)</t>
  </si>
  <si>
    <t>Bodhi Bouwsema (ROOKIE)</t>
  </si>
  <si>
    <t>Demy Beuving</t>
  </si>
  <si>
    <t>Jarno Beuker</t>
  </si>
  <si>
    <t>Morrison Boonstra</t>
  </si>
  <si>
    <t>Ties Hermus</t>
  </si>
  <si>
    <t>Milan van der Werf</t>
  </si>
  <si>
    <t>Sijvert Wajer</t>
  </si>
  <si>
    <t>Jeroen van Nes</t>
  </si>
  <si>
    <t>Julian van Dijk</t>
  </si>
  <si>
    <t>Senna Tinor-Centi</t>
  </si>
  <si>
    <t>Jordi van Merrienboer</t>
  </si>
  <si>
    <t>Duuc te Velthuis</t>
  </si>
  <si>
    <t>Bas van Vliet (ROOKIE)</t>
  </si>
  <si>
    <t>Jay de Jonge (ROOKIE)</t>
  </si>
  <si>
    <t>Tim Frederiks</t>
  </si>
  <si>
    <t>Tobias Beernink (ROOKIE)</t>
  </si>
  <si>
    <t>Jaylen Luchies</t>
  </si>
  <si>
    <t>Fynn Luchies</t>
  </si>
  <si>
    <t>Jermaine de Vries</t>
  </si>
  <si>
    <t>Alinda Koopman (SENIOR)</t>
  </si>
  <si>
    <t>Caz Veenhuizen</t>
  </si>
  <si>
    <t>Ian Mennes</t>
  </si>
  <si>
    <t>Sepp Prins</t>
  </si>
  <si>
    <t>Luc Camphuijsen (SENIOR)</t>
  </si>
  <si>
    <t>Senna Bison</t>
  </si>
  <si>
    <t>Liam van Dam</t>
  </si>
  <si>
    <t>Benjamin Visser</t>
  </si>
  <si>
    <t>Ian Prins</t>
  </si>
  <si>
    <t>Mike Raateland</t>
  </si>
  <si>
    <t>Fleur Zijm (SENIOR)</t>
  </si>
  <si>
    <t>Maikel Beuker</t>
  </si>
  <si>
    <t>Owen Dudok van Heel</t>
  </si>
  <si>
    <t>Fleur van Dijk (SENIOR)</t>
  </si>
  <si>
    <t>Stijn Bakker</t>
  </si>
  <si>
    <t>Kick Dobber</t>
  </si>
  <si>
    <t>Rick Korporaal</t>
  </si>
  <si>
    <t>Koen Kuykhoven</t>
  </si>
  <si>
    <t>Jurre Beckers</t>
  </si>
  <si>
    <t>Damian Beganovic</t>
  </si>
  <si>
    <t>Ronan Kamphuis</t>
  </si>
  <si>
    <t>Huub Jonk</t>
  </si>
  <si>
    <t>Timo Hermus</t>
  </si>
  <si>
    <t>Cas Mantje</t>
  </si>
  <si>
    <t>Thijs van Huis</t>
  </si>
  <si>
    <t>Anouk Winkel</t>
  </si>
  <si>
    <t>Sjoerd de Vries</t>
  </si>
  <si>
    <t>Keyan de Jonge</t>
  </si>
  <si>
    <t>Fedde Bakker</t>
  </si>
  <si>
    <t>Djustin Winkel</t>
  </si>
  <si>
    <t>Dylano Winkel</t>
  </si>
  <si>
    <t>Jari Berends</t>
  </si>
  <si>
    <t>Jonathan Visser</t>
  </si>
  <si>
    <t>Julian Altelaar</t>
  </si>
  <si>
    <t>Evy Bunskoeke</t>
  </si>
  <si>
    <t>Joeri Bechtold</t>
  </si>
  <si>
    <t>Michael Folmering</t>
  </si>
  <si>
    <t>Jamie Elzerman</t>
  </si>
  <si>
    <t>Mats Mooij</t>
  </si>
  <si>
    <t>Killian Cilon</t>
  </si>
  <si>
    <t>Arriën Kamphuis</t>
  </si>
  <si>
    <t>Wietske Visser</t>
  </si>
  <si>
    <t>Bram Ossewaarde</t>
  </si>
  <si>
    <t>Seppe Boeckxstaens</t>
  </si>
  <si>
    <t>Tijmen Witte</t>
  </si>
  <si>
    <t>Marc Donders</t>
  </si>
  <si>
    <t>PUNTENTELLING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</si>
  <si>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</si>
  <si>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</si>
  <si>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</si>
  <si>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</si>
  <si>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</si>
  <si>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</si>
  <si>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</si>
  <si>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</si>
  <si>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</si>
  <si>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</si>
  <si>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</si>
  <si>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</si>
  <si>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</si>
  <si>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</si>
  <si>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</si>
  <si>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</si>
  <si>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</si>
  <si>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</si>
  <si>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</si>
  <si>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</si>
  <si>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</si>
  <si>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</si>
  <si>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</si>
  <si>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</si>
  <si>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</si>
  <si>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</si>
  <si>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</si>
  <si>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</si>
  <si>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</si>
  <si>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</si>
  <si>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</si>
  <si>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</si>
  <si>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</si>
  <si>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</si>
  <si>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</si>
  <si>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</si>
  <si>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</si>
  <si>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</si>
  <si>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</si>
  <si>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</si>
  <si>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</si>
  <si>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Jarno Smit</t>
  </si>
  <si>
    <t>Lars van der Laan (ROTAX)</t>
  </si>
  <si>
    <t>Rav Martens (IAME)</t>
  </si>
  <si>
    <t>Jari Schreuder (ROTAX)</t>
  </si>
  <si>
    <t>Elvis Reekers (ROTAX)</t>
  </si>
  <si>
    <t>Kevin Ridderbos</t>
  </si>
  <si>
    <t>Jorn Helder (IAME)</t>
  </si>
  <si>
    <t>Valentino Cornelissen (IAME)</t>
  </si>
  <si>
    <t>Yorrit Deinum (ROTAX)</t>
  </si>
  <si>
    <t>Thom Jansen (ROTAX)</t>
  </si>
  <si>
    <t>Milan Gall (ROOKIE)</t>
  </si>
  <si>
    <t xml:space="preserve">Lars van den Berg </t>
  </si>
  <si>
    <t>Jorn Jelle Bremer</t>
  </si>
  <si>
    <t>Yermo Zanen</t>
  </si>
  <si>
    <t>Laurens Huijsman</t>
  </si>
  <si>
    <t>Peter Jansen</t>
  </si>
  <si>
    <t>Luuk Hoornstra</t>
  </si>
  <si>
    <t>Matthijs van Zuilekom</t>
  </si>
  <si>
    <t>Mink Saeijs</t>
  </si>
  <si>
    <t>Justin Klerk</t>
  </si>
  <si>
    <t>Sam Bloemraad</t>
  </si>
  <si>
    <t>Reno Hart</t>
  </si>
  <si>
    <t>Rory de Jong</t>
  </si>
  <si>
    <t>Stanley Tiber</t>
  </si>
  <si>
    <t>Gijs van der Veen</t>
  </si>
  <si>
    <t>Dinant van Zuilekom</t>
  </si>
  <si>
    <t>Erjen de Bildt</t>
  </si>
  <si>
    <t>Sem Branger</t>
  </si>
  <si>
    <t>Tom de Baar</t>
  </si>
  <si>
    <t>Frank van der Ham</t>
  </si>
  <si>
    <t>Floris de Waal</t>
  </si>
  <si>
    <t>Lewis van den Heuvel</t>
  </si>
  <si>
    <t>Gijs de Kraaij</t>
  </si>
  <si>
    <t>Sjoerd Janssen</t>
  </si>
  <si>
    <t>Tycho van Taarling</t>
  </si>
  <si>
    <t>Jason Haitsma</t>
  </si>
  <si>
    <t>Jason Beganovic</t>
  </si>
  <si>
    <t>Pelle de Vries</t>
  </si>
  <si>
    <t>Jort Bakker</t>
  </si>
  <si>
    <t>Tygo Holthausen</t>
  </si>
  <si>
    <t>Mart Scharphof</t>
  </si>
  <si>
    <t>Markus ten Kate</t>
  </si>
  <si>
    <t>Levi Philips</t>
  </si>
  <si>
    <t>Kerpen 1</t>
  </si>
  <si>
    <t>Kerpen 2</t>
  </si>
  <si>
    <t>Kerpen 3</t>
  </si>
  <si>
    <t>Kerpen 4</t>
  </si>
  <si>
    <t>Mika Bison (ROTAX)</t>
  </si>
  <si>
    <t>Nick van Hees (ROTAX)</t>
  </si>
  <si>
    <t>Robin Dol (ROTAX)</t>
  </si>
  <si>
    <t>Milan Rutten (ROTAX)</t>
  </si>
  <si>
    <t>Constantijn Donk (IAME)</t>
  </si>
  <si>
    <t>Alex Huizinga (IAME)</t>
  </si>
  <si>
    <t>Jordy Roeffen (ROTAX)</t>
  </si>
  <si>
    <t>Luka Koullen (IAME)</t>
  </si>
  <si>
    <t>Milan Rutten (ROTAX</t>
  </si>
  <si>
    <t>NVT</t>
  </si>
  <si>
    <t>GASTRIJDERS IAME</t>
  </si>
  <si>
    <t>GASTRIJDERS ROTAX</t>
  </si>
  <si>
    <t>Riemer Blonk (IAME)</t>
  </si>
  <si>
    <t>Thomas Wiegman (IAME)</t>
  </si>
  <si>
    <t>Siebe Wijma (IAME)</t>
  </si>
  <si>
    <t>Puck Gubbels (ROTAX)</t>
  </si>
  <si>
    <t>Kayne Ince (IAME)</t>
  </si>
  <si>
    <t>Tom van der Zwet (ROTAX)</t>
  </si>
  <si>
    <t>Hugo van der Velden (IAME)</t>
  </si>
  <si>
    <t>Gregory Koblitschek (IAME)</t>
  </si>
  <si>
    <t>Kayne Schrandt (IAME)</t>
  </si>
  <si>
    <t>Giel Huntink (IAME)</t>
  </si>
  <si>
    <t>Bodean Blankenburg (ROTAX)</t>
  </si>
  <si>
    <t>Senn van den Engel (ROOKIE)</t>
  </si>
  <si>
    <t>Bram Meijer</t>
  </si>
  <si>
    <t>Oliwier Mazurkiewicz</t>
  </si>
  <si>
    <t>Jesse Andringa</t>
  </si>
  <si>
    <t>Jesse Aalbregt</t>
  </si>
  <si>
    <t xml:space="preserve">Quinn Janssen </t>
  </si>
  <si>
    <t>Zac Laue</t>
  </si>
  <si>
    <t>Zac laue</t>
  </si>
  <si>
    <t>Phil Becker</t>
  </si>
  <si>
    <t>Stefan Onaca</t>
  </si>
  <si>
    <t>Ricardo Doornbosch</t>
  </si>
  <si>
    <t>Olivier Lemmens</t>
  </si>
  <si>
    <t>Rowesh Kalloe</t>
  </si>
  <si>
    <t xml:space="preserve">Rowesh Kalloe </t>
  </si>
  <si>
    <t>Daniël Zijlstra</t>
  </si>
  <si>
    <t>Bram Feijten</t>
  </si>
  <si>
    <t>Bart Notten JR</t>
  </si>
  <si>
    <t>Maik Stokman</t>
  </si>
  <si>
    <t>Danny Huizing (M)</t>
  </si>
  <si>
    <t>Sikko Oosterhoff (M)</t>
  </si>
  <si>
    <t>Leon kaldijk (M)</t>
  </si>
  <si>
    <t>Jeffrey Bektas (M)</t>
  </si>
  <si>
    <t>Patrick Noordermeer (M)</t>
  </si>
  <si>
    <t>Job Spies (M)</t>
  </si>
  <si>
    <t>Liselotte Donk</t>
  </si>
  <si>
    <t>Erwin Jalving</t>
  </si>
  <si>
    <t>Erwin Bosman (M)</t>
  </si>
  <si>
    <t>Myrthe Geertsma (M)</t>
  </si>
  <si>
    <t>Nicky van Dijk (M)</t>
  </si>
  <si>
    <t>Jesse Helledoorn (M)</t>
  </si>
  <si>
    <t>Leonard Noordijk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</si>
</sst>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/>
    </xf>
    <xf numFmtId="0" fontId="0" fillId="5" borderId="0" xfId="0" applyFill="1"/>
    <xf numFmtId="0" fontId="1" fillId="6" borderId="0" xfId="0" applyFont="1" applyFill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0" fillId="2" borderId="0" xfId="0" applyFill="1" applyAlignment="1">
      <alignment horizontal="right"/>
    </xf>
    <xf numFmtId="0" fontId="0" fillId="6" borderId="0" xfId="0" applyFill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zoomScale="75" zoomScaleNormal="75" workbookViewId="0">
      <selection activeCell="C40" sqref="C40"/>
    </sheetView>
  </sheetViews>
  <sheetFormatPr defaultRowHeight="15" x14ac:dyDescent="0.25"/>
  <cols>
    <col min="3" max="3" width="30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244</v>
      </c>
      <c r="H1" s="7" t="s">
        <v>245</v>
      </c>
      <c r="I1" s="7" t="s">
        <v>246</v>
      </c>
      <c r="J1" s="7" t="s">
        <v>22</v>
      </c>
      <c r="K1" s="7" t="s">
        <v>23</v>
      </c>
      <c r="L1" s="7" t="s">
        <v>24</v>
      </c>
      <c r="M1" s="7" t="s">
        <v>3</v>
      </c>
      <c r="N1" s="7" t="s">
        <v>4</v>
      </c>
      <c r="O1" s="7" t="s">
        <v>5</v>
      </c>
      <c r="P1" s="7" t="s">
        <v>25</v>
      </c>
      <c r="Q1" s="7" t="s">
        <v>26</v>
      </c>
      <c r="R1" s="7" t="s">
        <v>27</v>
      </c>
      <c r="S1" s="7" t="s">
        <v>9</v>
      </c>
      <c r="T1" s="7" t="s">
        <v>10</v>
      </c>
      <c r="U1" s="7" t="s">
        <v>11</v>
      </c>
      <c r="V1" s="7"/>
      <c r="W1" s="7" t="s">
        <v>12</v>
      </c>
      <c r="X1" s="7" t="s">
        <v>13</v>
      </c>
      <c r="Y1" s="7" t="s">
        <v>14</v>
      </c>
      <c r="Z1" s="7" t="s">
        <v>15</v>
      </c>
      <c r="AA1" s="7" t="s">
        <v>16</v>
      </c>
      <c r="AC1" s="16" t="s">
        <v>159</v>
      </c>
      <c r="AD1" s="17"/>
    </row>
    <row r="2" spans="1:3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C2" s="8"/>
      <c r="AD2" s="9"/>
    </row>
    <row r="3" spans="1:30" x14ac:dyDescent="0.25">
      <c r="A3">
        <v>1</v>
      </c>
      <c r="B3">
        <v>2</v>
      </c>
      <c r="C3" t="s">
        <v>78</v>
      </c>
      <c r="D3">
        <v>40</v>
      </c>
      <c r="E3">
        <v>40</v>
      </c>
      <c r="F3">
        <v>40</v>
      </c>
      <c r="G3" s="3">
        <f>1+37</f>
        <v>38</v>
      </c>
      <c r="H3">
        <v>40</v>
      </c>
      <c r="I3" s="2">
        <f>40+1</f>
        <v>41</v>
      </c>
      <c r="W3">
        <f>SUM(D3:V3)</f>
        <v>239</v>
      </c>
      <c r="X3">
        <f t="shared" ref="X3:X22" si="0">IF(ISERROR(SMALL($D3:$U3,1)),0,MAX(SMALL($D3:$U3,1),0))</f>
        <v>38</v>
      </c>
      <c r="Y3">
        <f t="shared" ref="Y3:Y22" si="1">IF(ISERROR(SMALL($D3:$U3,2)),0,MAX(SMALL($D3:$U3,2),0))</f>
        <v>40</v>
      </c>
      <c r="Z3">
        <f t="shared" ref="Z3:Z22" si="2">IF(ISERROR(SMALL($D3:$U3,3)),0,MAX(SMALL($D3:$U3,3),0))</f>
        <v>40</v>
      </c>
      <c r="AA3">
        <f t="shared" ref="AA3:AA22" si="3">+W3-X3-Y3-Z3</f>
        <v>121</v>
      </c>
      <c r="AC3" s="8" t="s">
        <v>160</v>
      </c>
      <c r="AD3" s="9">
        <v>40</v>
      </c>
    </row>
    <row r="4" spans="1:30" x14ac:dyDescent="0.25">
      <c r="A4">
        <v>2</v>
      </c>
      <c r="B4">
        <v>16</v>
      </c>
      <c r="C4" t="s">
        <v>84</v>
      </c>
      <c r="D4">
        <v>35</v>
      </c>
      <c r="E4">
        <v>37</v>
      </c>
      <c r="F4" s="2">
        <f>24+1</f>
        <v>25</v>
      </c>
      <c r="G4">
        <v>40</v>
      </c>
      <c r="H4" s="2">
        <f>37+1</f>
        <v>38</v>
      </c>
      <c r="I4">
        <v>24</v>
      </c>
      <c r="W4">
        <f>SUM(D4:V4)</f>
        <v>199</v>
      </c>
      <c r="X4">
        <f t="shared" si="0"/>
        <v>24</v>
      </c>
      <c r="Y4">
        <f t="shared" si="1"/>
        <v>25</v>
      </c>
      <c r="Z4">
        <f t="shared" si="2"/>
        <v>35</v>
      </c>
      <c r="AA4">
        <f t="shared" si="3"/>
        <v>115</v>
      </c>
      <c r="AC4" s="8" t="s">
        <v>161</v>
      </c>
      <c r="AD4" s="9">
        <v>37</v>
      </c>
    </row>
    <row r="5" spans="1:30" x14ac:dyDescent="0.25">
      <c r="A5">
        <v>3</v>
      </c>
      <c r="B5">
        <v>43</v>
      </c>
      <c r="C5" t="s">
        <v>85</v>
      </c>
      <c r="D5">
        <v>33</v>
      </c>
      <c r="E5">
        <v>31</v>
      </c>
      <c r="F5">
        <v>33</v>
      </c>
      <c r="G5">
        <v>27</v>
      </c>
      <c r="H5">
        <v>27</v>
      </c>
      <c r="I5">
        <v>37</v>
      </c>
      <c r="W5">
        <f>SUM(D5:V5)</f>
        <v>188</v>
      </c>
      <c r="X5">
        <f t="shared" si="0"/>
        <v>27</v>
      </c>
      <c r="Y5">
        <f t="shared" si="1"/>
        <v>27</v>
      </c>
      <c r="Z5">
        <f t="shared" si="2"/>
        <v>31</v>
      </c>
      <c r="AA5">
        <f t="shared" si="3"/>
        <v>103</v>
      </c>
      <c r="AC5" s="8" t="s">
        <v>162</v>
      </c>
      <c r="AD5" s="9">
        <v>35</v>
      </c>
    </row>
    <row r="6" spans="1:30" x14ac:dyDescent="0.25">
      <c r="A6">
        <v>4</v>
      </c>
      <c r="B6">
        <v>31</v>
      </c>
      <c r="C6" t="s">
        <v>89</v>
      </c>
      <c r="D6">
        <v>28</v>
      </c>
      <c r="E6">
        <v>30</v>
      </c>
      <c r="F6">
        <v>30</v>
      </c>
      <c r="G6">
        <v>35</v>
      </c>
      <c r="H6">
        <v>29</v>
      </c>
      <c r="I6">
        <v>33</v>
      </c>
      <c r="W6">
        <f>SUM(D6:V6)</f>
        <v>185</v>
      </c>
      <c r="X6">
        <f t="shared" si="0"/>
        <v>28</v>
      </c>
      <c r="Y6">
        <f t="shared" si="1"/>
        <v>29</v>
      </c>
      <c r="Z6">
        <f t="shared" si="2"/>
        <v>30</v>
      </c>
      <c r="AA6">
        <f t="shared" si="3"/>
        <v>98</v>
      </c>
      <c r="AC6" s="8" t="s">
        <v>163</v>
      </c>
      <c r="AD6" s="9">
        <v>33</v>
      </c>
    </row>
    <row r="7" spans="1:30" x14ac:dyDescent="0.25">
      <c r="A7">
        <v>5</v>
      </c>
      <c r="B7">
        <v>76</v>
      </c>
      <c r="C7" t="s">
        <v>94</v>
      </c>
      <c r="D7">
        <v>26</v>
      </c>
      <c r="E7">
        <v>24</v>
      </c>
      <c r="F7">
        <v>29</v>
      </c>
      <c r="G7">
        <v>33</v>
      </c>
      <c r="H7">
        <v>35</v>
      </c>
      <c r="I7">
        <v>30</v>
      </c>
      <c r="W7">
        <f>SUM(D7:V7)</f>
        <v>177</v>
      </c>
      <c r="X7">
        <f t="shared" si="0"/>
        <v>24</v>
      </c>
      <c r="Y7">
        <f t="shared" si="1"/>
        <v>26</v>
      </c>
      <c r="Z7">
        <f t="shared" si="2"/>
        <v>29</v>
      </c>
      <c r="AA7">
        <f t="shared" si="3"/>
        <v>98</v>
      </c>
      <c r="AC7" s="8" t="s">
        <v>164</v>
      </c>
      <c r="AD7" s="9">
        <v>31</v>
      </c>
    </row>
    <row r="8" spans="1:30" x14ac:dyDescent="0.25">
      <c r="A8">
        <v>6</v>
      </c>
      <c r="B8">
        <v>99</v>
      </c>
      <c r="C8" t="s">
        <v>96</v>
      </c>
      <c r="D8" s="2">
        <f>37+1</f>
        <v>38</v>
      </c>
      <c r="E8" s="2">
        <f>33+1</f>
        <v>34</v>
      </c>
      <c r="F8">
        <v>18</v>
      </c>
      <c r="G8">
        <v>30</v>
      </c>
      <c r="H8">
        <v>25</v>
      </c>
      <c r="I8">
        <v>29</v>
      </c>
      <c r="W8">
        <f>SUM(D8:V8)</f>
        <v>174</v>
      </c>
      <c r="X8">
        <f t="shared" si="0"/>
        <v>18</v>
      </c>
      <c r="Y8">
        <f t="shared" si="1"/>
        <v>25</v>
      </c>
      <c r="Z8">
        <f t="shared" si="2"/>
        <v>29</v>
      </c>
      <c r="AA8">
        <f t="shared" si="3"/>
        <v>102</v>
      </c>
      <c r="AC8" s="8" t="s">
        <v>165</v>
      </c>
      <c r="AD8" s="9">
        <v>30</v>
      </c>
    </row>
    <row r="9" spans="1:30" x14ac:dyDescent="0.25">
      <c r="A9">
        <v>7</v>
      </c>
      <c r="B9">
        <v>26</v>
      </c>
      <c r="C9" t="s">
        <v>86</v>
      </c>
      <c r="D9">
        <v>24</v>
      </c>
      <c r="E9">
        <v>29</v>
      </c>
      <c r="F9">
        <v>31</v>
      </c>
      <c r="G9">
        <v>29</v>
      </c>
      <c r="H9">
        <v>33</v>
      </c>
      <c r="I9">
        <v>27</v>
      </c>
      <c r="W9">
        <f>SUM(D9:V9)</f>
        <v>173</v>
      </c>
      <c r="X9">
        <f t="shared" si="0"/>
        <v>24</v>
      </c>
      <c r="Y9">
        <f t="shared" si="1"/>
        <v>27</v>
      </c>
      <c r="Z9">
        <f t="shared" si="2"/>
        <v>29</v>
      </c>
      <c r="AA9">
        <f t="shared" si="3"/>
        <v>93</v>
      </c>
      <c r="AC9" s="8" t="s">
        <v>166</v>
      </c>
      <c r="AD9" s="9">
        <v>29</v>
      </c>
    </row>
    <row r="10" spans="1:30" x14ac:dyDescent="0.25">
      <c r="A10">
        <v>8</v>
      </c>
      <c r="B10">
        <v>89</v>
      </c>
      <c r="C10" t="s">
        <v>95</v>
      </c>
      <c r="D10">
        <v>31</v>
      </c>
      <c r="E10">
        <v>35</v>
      </c>
      <c r="F10">
        <v>35</v>
      </c>
      <c r="G10">
        <v>21</v>
      </c>
      <c r="H10">
        <v>26</v>
      </c>
      <c r="I10">
        <v>23</v>
      </c>
      <c r="W10">
        <f>SUM(D10:V10)</f>
        <v>171</v>
      </c>
      <c r="X10">
        <f t="shared" si="0"/>
        <v>21</v>
      </c>
      <c r="Y10">
        <f t="shared" si="1"/>
        <v>23</v>
      </c>
      <c r="Z10">
        <f t="shared" si="2"/>
        <v>26</v>
      </c>
      <c r="AA10">
        <f t="shared" si="3"/>
        <v>101</v>
      </c>
      <c r="AC10" s="8" t="s">
        <v>167</v>
      </c>
      <c r="AD10" s="9">
        <v>28</v>
      </c>
    </row>
    <row r="11" spans="1:30" x14ac:dyDescent="0.25">
      <c r="A11">
        <v>9</v>
      </c>
      <c r="B11">
        <v>14</v>
      </c>
      <c r="C11" t="s">
        <v>83</v>
      </c>
      <c r="D11">
        <v>22</v>
      </c>
      <c r="E11">
        <v>26</v>
      </c>
      <c r="F11">
        <v>37</v>
      </c>
      <c r="G11">
        <v>26</v>
      </c>
      <c r="H11">
        <v>31</v>
      </c>
      <c r="I11">
        <v>28</v>
      </c>
      <c r="W11">
        <f>SUM(D11:V11)</f>
        <v>170</v>
      </c>
      <c r="X11">
        <f t="shared" si="0"/>
        <v>22</v>
      </c>
      <c r="Y11">
        <f t="shared" si="1"/>
        <v>26</v>
      </c>
      <c r="Z11">
        <f t="shared" si="2"/>
        <v>26</v>
      </c>
      <c r="AA11">
        <f t="shared" si="3"/>
        <v>96</v>
      </c>
      <c r="AC11" s="8" t="s">
        <v>168</v>
      </c>
      <c r="AD11" s="9">
        <v>27</v>
      </c>
    </row>
    <row r="12" spans="1:30" x14ac:dyDescent="0.25">
      <c r="A12">
        <v>10</v>
      </c>
      <c r="B12">
        <v>30</v>
      </c>
      <c r="C12" t="s">
        <v>88</v>
      </c>
      <c r="D12">
        <v>25</v>
      </c>
      <c r="E12">
        <v>22</v>
      </c>
      <c r="F12">
        <v>28</v>
      </c>
      <c r="G12" s="2">
        <f>28+1</f>
        <v>29</v>
      </c>
      <c r="H12">
        <v>28</v>
      </c>
      <c r="I12">
        <v>31</v>
      </c>
      <c r="W12">
        <f>SUM(D12:V12)</f>
        <v>163</v>
      </c>
      <c r="X12">
        <f t="shared" si="0"/>
        <v>22</v>
      </c>
      <c r="Y12">
        <f t="shared" si="1"/>
        <v>25</v>
      </c>
      <c r="Z12">
        <f t="shared" si="2"/>
        <v>28</v>
      </c>
      <c r="AA12">
        <f t="shared" si="3"/>
        <v>88</v>
      </c>
      <c r="AC12" s="8" t="s">
        <v>169</v>
      </c>
      <c r="AD12" s="9">
        <v>26</v>
      </c>
    </row>
    <row r="13" spans="1:30" x14ac:dyDescent="0.25">
      <c r="A13">
        <v>11</v>
      </c>
      <c r="B13">
        <v>61</v>
      </c>
      <c r="C13" t="s">
        <v>92</v>
      </c>
      <c r="D13">
        <v>17</v>
      </c>
      <c r="E13">
        <v>27</v>
      </c>
      <c r="F13">
        <v>23</v>
      </c>
      <c r="G13">
        <v>31</v>
      </c>
      <c r="H13">
        <v>30</v>
      </c>
      <c r="I13">
        <v>35</v>
      </c>
      <c r="W13">
        <f>SUM(D13:V13)</f>
        <v>163</v>
      </c>
      <c r="X13">
        <f t="shared" si="0"/>
        <v>17</v>
      </c>
      <c r="Y13">
        <f t="shared" si="1"/>
        <v>23</v>
      </c>
      <c r="Z13">
        <f t="shared" si="2"/>
        <v>27</v>
      </c>
      <c r="AA13">
        <f t="shared" si="3"/>
        <v>96</v>
      </c>
      <c r="AC13" s="8" t="s">
        <v>170</v>
      </c>
      <c r="AD13" s="9">
        <v>25</v>
      </c>
    </row>
    <row r="14" spans="1:30" x14ac:dyDescent="0.25">
      <c r="A14">
        <v>12</v>
      </c>
      <c r="B14">
        <v>11</v>
      </c>
      <c r="C14" t="s">
        <v>82</v>
      </c>
      <c r="D14" s="3">
        <f>1+30</f>
        <v>31</v>
      </c>
      <c r="E14">
        <v>28</v>
      </c>
      <c r="F14">
        <v>27</v>
      </c>
      <c r="G14">
        <v>25</v>
      </c>
      <c r="H14">
        <v>22</v>
      </c>
      <c r="I14">
        <v>25</v>
      </c>
      <c r="W14">
        <f>SUM(D14:V14)</f>
        <v>158</v>
      </c>
      <c r="X14">
        <f t="shared" si="0"/>
        <v>22</v>
      </c>
      <c r="Y14">
        <f t="shared" si="1"/>
        <v>25</v>
      </c>
      <c r="Z14">
        <f t="shared" si="2"/>
        <v>25</v>
      </c>
      <c r="AA14">
        <f t="shared" si="3"/>
        <v>86</v>
      </c>
      <c r="AC14" s="8" t="s">
        <v>171</v>
      </c>
      <c r="AD14" s="9">
        <v>24</v>
      </c>
    </row>
    <row r="15" spans="1:30" x14ac:dyDescent="0.25">
      <c r="A15">
        <v>13</v>
      </c>
      <c r="B15">
        <v>6</v>
      </c>
      <c r="C15" t="s">
        <v>80</v>
      </c>
      <c r="D15">
        <v>27</v>
      </c>
      <c r="E15">
        <v>18</v>
      </c>
      <c r="F15">
        <v>26</v>
      </c>
      <c r="G15">
        <v>23</v>
      </c>
      <c r="H15">
        <v>21</v>
      </c>
      <c r="I15">
        <v>21</v>
      </c>
      <c r="W15">
        <f>SUM(D15:V15)</f>
        <v>136</v>
      </c>
      <c r="X15">
        <f t="shared" si="0"/>
        <v>18</v>
      </c>
      <c r="Y15">
        <f t="shared" si="1"/>
        <v>21</v>
      </c>
      <c r="Z15">
        <f t="shared" si="2"/>
        <v>21</v>
      </c>
      <c r="AA15">
        <f t="shared" si="3"/>
        <v>76</v>
      </c>
      <c r="AC15" s="8" t="s">
        <v>172</v>
      </c>
      <c r="AD15" s="9">
        <v>23</v>
      </c>
    </row>
    <row r="16" spans="1:30" x14ac:dyDescent="0.25">
      <c r="A16">
        <v>14</v>
      </c>
      <c r="B16">
        <v>36</v>
      </c>
      <c r="C16" t="s">
        <v>87</v>
      </c>
      <c r="D16">
        <v>18</v>
      </c>
      <c r="E16">
        <v>21</v>
      </c>
      <c r="F16">
        <v>20</v>
      </c>
      <c r="G16">
        <v>24</v>
      </c>
      <c r="H16">
        <v>24</v>
      </c>
      <c r="I16">
        <v>26</v>
      </c>
      <c r="W16">
        <f>SUM(D16:V16)</f>
        <v>133</v>
      </c>
      <c r="X16">
        <f t="shared" si="0"/>
        <v>18</v>
      </c>
      <c r="Y16">
        <f t="shared" si="1"/>
        <v>20</v>
      </c>
      <c r="Z16">
        <f t="shared" si="2"/>
        <v>21</v>
      </c>
      <c r="AA16">
        <f t="shared" si="3"/>
        <v>74</v>
      </c>
      <c r="AC16" s="8" t="s">
        <v>173</v>
      </c>
      <c r="AD16" s="9">
        <v>22</v>
      </c>
    </row>
    <row r="17" spans="1:30" x14ac:dyDescent="0.25">
      <c r="A17">
        <v>15</v>
      </c>
      <c r="B17">
        <v>66</v>
      </c>
      <c r="C17" t="s">
        <v>93</v>
      </c>
      <c r="D17">
        <v>20</v>
      </c>
      <c r="E17">
        <v>19</v>
      </c>
      <c r="F17">
        <v>21</v>
      </c>
      <c r="G17">
        <v>20</v>
      </c>
      <c r="H17">
        <v>20</v>
      </c>
      <c r="I17">
        <v>20</v>
      </c>
      <c r="W17">
        <f>SUM(D17:V17)</f>
        <v>120</v>
      </c>
      <c r="X17">
        <f t="shared" si="0"/>
        <v>19</v>
      </c>
      <c r="Y17">
        <f t="shared" si="1"/>
        <v>20</v>
      </c>
      <c r="Z17">
        <f t="shared" si="2"/>
        <v>20</v>
      </c>
      <c r="AA17">
        <f t="shared" si="3"/>
        <v>61</v>
      </c>
      <c r="AC17" s="8" t="s">
        <v>174</v>
      </c>
      <c r="AD17" s="9">
        <v>21</v>
      </c>
    </row>
    <row r="18" spans="1:30" x14ac:dyDescent="0.25">
      <c r="A18">
        <v>16</v>
      </c>
      <c r="B18">
        <v>33</v>
      </c>
      <c r="C18" t="s">
        <v>90</v>
      </c>
      <c r="D18">
        <v>23</v>
      </c>
      <c r="E18">
        <v>23</v>
      </c>
      <c r="F18">
        <v>25</v>
      </c>
      <c r="G18" s="6" t="s">
        <v>20</v>
      </c>
      <c r="H18" s="6" t="s">
        <v>20</v>
      </c>
      <c r="I18" s="6" t="s">
        <v>20</v>
      </c>
      <c r="W18">
        <f>SUM(D18:V18)</f>
        <v>71</v>
      </c>
      <c r="X18">
        <f t="shared" si="0"/>
        <v>23</v>
      </c>
      <c r="Y18">
        <f t="shared" si="1"/>
        <v>23</v>
      </c>
      <c r="Z18">
        <f t="shared" si="2"/>
        <v>25</v>
      </c>
      <c r="AA18">
        <f t="shared" si="3"/>
        <v>0</v>
      </c>
      <c r="AC18" s="8" t="s">
        <v>175</v>
      </c>
      <c r="AD18" s="9">
        <v>20</v>
      </c>
    </row>
    <row r="19" spans="1:30" x14ac:dyDescent="0.25">
      <c r="A19">
        <v>17</v>
      </c>
      <c r="B19">
        <v>9</v>
      </c>
      <c r="C19" t="s">
        <v>81</v>
      </c>
      <c r="D19">
        <v>29</v>
      </c>
      <c r="E19">
        <v>25</v>
      </c>
      <c r="F19">
        <v>17</v>
      </c>
      <c r="G19" s="6" t="s">
        <v>20</v>
      </c>
      <c r="H19" s="6" t="s">
        <v>20</v>
      </c>
      <c r="I19" s="6" t="s">
        <v>20</v>
      </c>
      <c r="W19">
        <f>SUM(D19:V19)</f>
        <v>71</v>
      </c>
      <c r="X19">
        <f t="shared" si="0"/>
        <v>17</v>
      </c>
      <c r="Y19">
        <f t="shared" si="1"/>
        <v>25</v>
      </c>
      <c r="Z19">
        <f t="shared" si="2"/>
        <v>29</v>
      </c>
      <c r="AA19">
        <f t="shared" si="3"/>
        <v>0</v>
      </c>
      <c r="AC19" s="8" t="s">
        <v>176</v>
      </c>
      <c r="AD19" s="9">
        <v>19</v>
      </c>
    </row>
    <row r="20" spans="1:30" x14ac:dyDescent="0.25">
      <c r="A20">
        <v>18</v>
      </c>
      <c r="B20">
        <v>7</v>
      </c>
      <c r="C20" t="s">
        <v>271</v>
      </c>
      <c r="D20">
        <v>0</v>
      </c>
      <c r="E20">
        <v>0</v>
      </c>
      <c r="F20">
        <v>0</v>
      </c>
      <c r="G20">
        <v>22</v>
      </c>
      <c r="H20">
        <v>23</v>
      </c>
      <c r="I20">
        <v>22</v>
      </c>
      <c r="W20">
        <f>SUM(D20:V20)</f>
        <v>67</v>
      </c>
      <c r="X20">
        <f t="shared" si="0"/>
        <v>0</v>
      </c>
      <c r="Y20">
        <f t="shared" si="1"/>
        <v>0</v>
      </c>
      <c r="Z20">
        <f t="shared" si="2"/>
        <v>0</v>
      </c>
      <c r="AA20">
        <f t="shared" si="3"/>
        <v>67</v>
      </c>
      <c r="AC20" s="8" t="s">
        <v>177</v>
      </c>
      <c r="AD20" s="9">
        <v>18</v>
      </c>
    </row>
    <row r="21" spans="1:30" x14ac:dyDescent="0.25">
      <c r="A21">
        <v>19</v>
      </c>
      <c r="B21">
        <v>14</v>
      </c>
      <c r="C21" t="s">
        <v>79</v>
      </c>
      <c r="D21">
        <v>21</v>
      </c>
      <c r="E21">
        <v>20</v>
      </c>
      <c r="F21">
        <v>19</v>
      </c>
      <c r="G21">
        <v>0</v>
      </c>
      <c r="H21">
        <v>0</v>
      </c>
      <c r="I21">
        <v>0</v>
      </c>
      <c r="W21">
        <f>SUM(D21:V21)</f>
        <v>60</v>
      </c>
      <c r="X21">
        <f t="shared" si="0"/>
        <v>0</v>
      </c>
      <c r="Y21">
        <f t="shared" si="1"/>
        <v>0</v>
      </c>
      <c r="Z21">
        <f t="shared" si="2"/>
        <v>0</v>
      </c>
      <c r="AA21">
        <f t="shared" si="3"/>
        <v>60</v>
      </c>
      <c r="AC21" s="8" t="s">
        <v>178</v>
      </c>
      <c r="AD21" s="9">
        <v>17</v>
      </c>
    </row>
    <row r="22" spans="1:30" x14ac:dyDescent="0.25">
      <c r="A22">
        <v>20</v>
      </c>
      <c r="B22">
        <v>47</v>
      </c>
      <c r="C22" t="s">
        <v>91</v>
      </c>
      <c r="D22">
        <v>19</v>
      </c>
      <c r="E22">
        <v>17</v>
      </c>
      <c r="F22">
        <v>22</v>
      </c>
      <c r="G22">
        <v>0</v>
      </c>
      <c r="H22">
        <v>0</v>
      </c>
      <c r="I22">
        <v>0</v>
      </c>
      <c r="W22">
        <f>SUM(D22:V22)</f>
        <v>58</v>
      </c>
      <c r="X22">
        <f t="shared" si="0"/>
        <v>0</v>
      </c>
      <c r="Y22">
        <f t="shared" si="1"/>
        <v>0</v>
      </c>
      <c r="Z22">
        <f t="shared" si="2"/>
        <v>0</v>
      </c>
      <c r="AA22">
        <f t="shared" si="3"/>
        <v>58</v>
      </c>
      <c r="AC22" s="8" t="s">
        <v>179</v>
      </c>
      <c r="AD22" s="9">
        <v>16</v>
      </c>
    </row>
    <row r="23" spans="1:30" x14ac:dyDescent="0.25">
      <c r="A23">
        <v>21</v>
      </c>
      <c r="AC23" s="8"/>
      <c r="AD23" s="9"/>
    </row>
    <row r="24" spans="1:30" x14ac:dyDescent="0.25">
      <c r="AC24" s="8"/>
      <c r="AD24" s="9"/>
    </row>
    <row r="25" spans="1:30" ht="15.75" thickBot="1" x14ac:dyDescent="0.3">
      <c r="D25">
        <f>SUM(D3:D21)</f>
        <v>488</v>
      </c>
      <c r="E25">
        <f t="shared" ref="E25:U25" si="4">SUM(E3:E23)</f>
        <v>506</v>
      </c>
      <c r="F25">
        <f t="shared" si="4"/>
        <v>506</v>
      </c>
      <c r="G25">
        <f t="shared" si="4"/>
        <v>453</v>
      </c>
      <c r="H25">
        <f t="shared" si="4"/>
        <v>452</v>
      </c>
      <c r="I25">
        <f t="shared" si="4"/>
        <v>452</v>
      </c>
      <c r="J25">
        <f t="shared" si="4"/>
        <v>0</v>
      </c>
      <c r="K25">
        <f t="shared" si="4"/>
        <v>0</v>
      </c>
      <c r="L25">
        <f t="shared" si="4"/>
        <v>0</v>
      </c>
      <c r="M25">
        <f t="shared" si="4"/>
        <v>0</v>
      </c>
      <c r="N25">
        <f t="shared" si="4"/>
        <v>0</v>
      </c>
      <c r="O25">
        <f t="shared" si="4"/>
        <v>0</v>
      </c>
      <c r="P25">
        <f t="shared" si="4"/>
        <v>0</v>
      </c>
      <c r="Q25">
        <f t="shared" si="4"/>
        <v>0</v>
      </c>
      <c r="R25">
        <f t="shared" si="4"/>
        <v>0</v>
      </c>
      <c r="S25">
        <f t="shared" si="4"/>
        <v>0</v>
      </c>
      <c r="T25">
        <f t="shared" si="4"/>
        <v>0</v>
      </c>
      <c r="U25">
        <f t="shared" si="4"/>
        <v>0</v>
      </c>
      <c r="AC25" s="10"/>
      <c r="AD25" s="11"/>
    </row>
    <row r="29" spans="1:30" x14ac:dyDescent="0.25">
      <c r="A29" s="3"/>
      <c r="B29" t="s">
        <v>17</v>
      </c>
    </row>
    <row r="30" spans="1:30" x14ac:dyDescent="0.25">
      <c r="A30" s="2"/>
      <c r="B30" t="s">
        <v>18</v>
      </c>
    </row>
    <row r="31" spans="1:30" x14ac:dyDescent="0.25">
      <c r="A31" s="4"/>
      <c r="B31" t="s">
        <v>19</v>
      </c>
    </row>
    <row r="32" spans="1:30" x14ac:dyDescent="0.25">
      <c r="A32" s="6"/>
      <c r="B32" t="s">
        <v>20</v>
      </c>
    </row>
    <row r="35" spans="1:1" x14ac:dyDescent="0.25">
      <c r="A35" t="s">
        <v>21</v>
      </c>
    </row>
  </sheetData>
  <sortState xmlns:xlrd2="http://schemas.microsoft.com/office/spreadsheetml/2017/richdata2" ref="B3:W22">
    <sortCondition descending="1" ref="W3:W22"/>
  </sortState>
  <mergeCells count="1">
    <mergeCell ref="AC1:AD1"/>
  </mergeCells>
  <phoneticPr fontId="2" type="noConversion"/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92"/>
  <sheetViews>
    <sheetView topLeftCell="A48" zoomScale="75" zoomScaleNormal="75" workbookViewId="0">
      <selection activeCell="B3" sqref="B3:W38"/>
    </sheetView>
  </sheetViews>
  <sheetFormatPr defaultRowHeight="15" x14ac:dyDescent="0.25"/>
  <cols>
    <col min="3" max="3" width="37.140625" customWidth="1"/>
    <col min="4" max="21" width="11.85546875" customWidth="1"/>
    <col min="22" max="22" width="2.85546875" customWidth="1"/>
    <col min="23" max="25" width="12.140625" customWidth="1"/>
    <col min="26" max="26" width="9.42578125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244</v>
      </c>
      <c r="H1" s="7" t="s">
        <v>245</v>
      </c>
      <c r="I1" s="7" t="s">
        <v>246</v>
      </c>
      <c r="J1" s="7" t="s">
        <v>22</v>
      </c>
      <c r="K1" s="7" t="s">
        <v>23</v>
      </c>
      <c r="L1" s="7" t="s">
        <v>24</v>
      </c>
      <c r="M1" s="7" t="s">
        <v>3</v>
      </c>
      <c r="N1" s="7" t="s">
        <v>4</v>
      </c>
      <c r="O1" s="7" t="s">
        <v>5</v>
      </c>
      <c r="P1" s="7" t="s">
        <v>25</v>
      </c>
      <c r="Q1" s="7" t="s">
        <v>26</v>
      </c>
      <c r="R1" s="7" t="s">
        <v>27</v>
      </c>
      <c r="S1" s="7" t="s">
        <v>9</v>
      </c>
      <c r="T1" s="7" t="s">
        <v>10</v>
      </c>
      <c r="U1" s="7" t="s">
        <v>11</v>
      </c>
      <c r="V1" s="7"/>
      <c r="W1" s="7" t="s">
        <v>12</v>
      </c>
      <c r="X1" s="7" t="s">
        <v>13</v>
      </c>
      <c r="Y1" s="7" t="s">
        <v>14</v>
      </c>
      <c r="Z1" s="7" t="s">
        <v>15</v>
      </c>
      <c r="AA1" s="7" t="s">
        <v>16</v>
      </c>
      <c r="AC1" s="16" t="s">
        <v>159</v>
      </c>
      <c r="AD1" s="17"/>
    </row>
    <row r="2" spans="1:30" x14ac:dyDescent="0.25">
      <c r="AC2" s="12"/>
      <c r="AD2" s="13"/>
    </row>
    <row r="3" spans="1:30" x14ac:dyDescent="0.25">
      <c r="A3">
        <v>1</v>
      </c>
      <c r="B3">
        <v>389</v>
      </c>
      <c r="C3" t="s">
        <v>158</v>
      </c>
      <c r="D3">
        <v>45</v>
      </c>
      <c r="E3">
        <v>47</v>
      </c>
      <c r="F3">
        <v>47</v>
      </c>
      <c r="G3">
        <v>35</v>
      </c>
      <c r="H3">
        <v>40</v>
      </c>
      <c r="I3">
        <v>45</v>
      </c>
      <c r="W3">
        <f t="shared" ref="W3:W38" si="0">SUM(D3:V3)</f>
        <v>259</v>
      </c>
      <c r="X3">
        <f t="shared" ref="X3:X39" si="1">IF(ISERROR(SMALL($D3:$U3,1)),0,MAX(SMALL($D3:$U3,1),0))</f>
        <v>35</v>
      </c>
      <c r="Y3">
        <f t="shared" ref="Y3:Y7" si="2">IF(ISERROR(SMALL($D3:$U3,2)),0,MAX(SMALL($D3:$U3,2),0))</f>
        <v>40</v>
      </c>
      <c r="Z3">
        <f t="shared" ref="Z3:Z39" si="3">IF(ISERROR(SMALL($D3:$U3,3)),0,MAX(SMALL($D3:$U3,3),0))</f>
        <v>45</v>
      </c>
      <c r="AA3">
        <f t="shared" ref="AA3:AA5" si="4">+W3-X3-Y3-Z3</f>
        <v>139</v>
      </c>
      <c r="AC3" s="8" t="s">
        <v>160</v>
      </c>
      <c r="AD3" s="9">
        <v>50</v>
      </c>
    </row>
    <row r="4" spans="1:30" x14ac:dyDescent="0.25">
      <c r="A4">
        <v>2</v>
      </c>
      <c r="B4">
        <v>311</v>
      </c>
      <c r="C4" t="s">
        <v>146</v>
      </c>
      <c r="D4">
        <v>40</v>
      </c>
      <c r="E4">
        <v>45</v>
      </c>
      <c r="F4">
        <v>45</v>
      </c>
      <c r="G4" s="3">
        <f>43+1</f>
        <v>44</v>
      </c>
      <c r="H4">
        <v>41</v>
      </c>
      <c r="I4">
        <v>43</v>
      </c>
      <c r="W4">
        <f t="shared" si="0"/>
        <v>258</v>
      </c>
      <c r="X4">
        <f t="shared" si="1"/>
        <v>40</v>
      </c>
      <c r="Y4">
        <f t="shared" si="2"/>
        <v>41</v>
      </c>
      <c r="Z4">
        <f t="shared" si="3"/>
        <v>43</v>
      </c>
      <c r="AA4">
        <f t="shared" si="4"/>
        <v>134</v>
      </c>
      <c r="AC4" s="8" t="s">
        <v>161</v>
      </c>
      <c r="AD4" s="9">
        <v>47</v>
      </c>
    </row>
    <row r="5" spans="1:30" x14ac:dyDescent="0.25">
      <c r="A5">
        <v>3</v>
      </c>
      <c r="B5">
        <v>375</v>
      </c>
      <c r="C5" t="s">
        <v>154</v>
      </c>
      <c r="D5">
        <v>43</v>
      </c>
      <c r="E5">
        <v>43</v>
      </c>
      <c r="F5" s="2">
        <f>43+1</f>
        <v>44</v>
      </c>
      <c r="G5">
        <v>45</v>
      </c>
      <c r="H5">
        <v>43</v>
      </c>
      <c r="I5">
        <v>36</v>
      </c>
      <c r="W5">
        <f t="shared" si="0"/>
        <v>254</v>
      </c>
      <c r="X5">
        <f t="shared" si="1"/>
        <v>36</v>
      </c>
      <c r="Y5">
        <f t="shared" si="2"/>
        <v>43</v>
      </c>
      <c r="Z5">
        <f t="shared" si="3"/>
        <v>43</v>
      </c>
      <c r="AA5">
        <f t="shared" si="4"/>
        <v>132</v>
      </c>
      <c r="AC5" s="8" t="s">
        <v>162</v>
      </c>
      <c r="AD5" s="9">
        <v>45</v>
      </c>
    </row>
    <row r="6" spans="1:30" x14ac:dyDescent="0.25">
      <c r="A6">
        <v>4</v>
      </c>
      <c r="B6">
        <v>347</v>
      </c>
      <c r="C6" t="s">
        <v>213</v>
      </c>
      <c r="D6">
        <v>41</v>
      </c>
      <c r="E6">
        <v>36</v>
      </c>
      <c r="F6">
        <v>40</v>
      </c>
      <c r="G6">
        <v>50</v>
      </c>
      <c r="H6">
        <v>47</v>
      </c>
      <c r="I6">
        <v>38</v>
      </c>
      <c r="W6">
        <f t="shared" si="0"/>
        <v>252</v>
      </c>
      <c r="X6">
        <f t="shared" si="1"/>
        <v>36</v>
      </c>
      <c r="Y6">
        <f t="shared" si="2"/>
        <v>38</v>
      </c>
      <c r="Z6">
        <f t="shared" si="3"/>
        <v>40</v>
      </c>
      <c r="AA6">
        <f t="shared" ref="AA6:AA39" si="5">+W6-X6-Y6-Z6</f>
        <v>138</v>
      </c>
      <c r="AC6" s="8" t="s">
        <v>163</v>
      </c>
      <c r="AD6" s="9">
        <v>43</v>
      </c>
    </row>
    <row r="7" spans="1:30" x14ac:dyDescent="0.25">
      <c r="A7">
        <v>5</v>
      </c>
      <c r="B7">
        <v>336</v>
      </c>
      <c r="C7" t="s">
        <v>150</v>
      </c>
      <c r="D7">
        <v>47</v>
      </c>
      <c r="E7" s="2">
        <f>35+1</f>
        <v>36</v>
      </c>
      <c r="F7">
        <v>39</v>
      </c>
      <c r="G7">
        <v>41</v>
      </c>
      <c r="H7">
        <v>45</v>
      </c>
      <c r="I7">
        <v>37</v>
      </c>
      <c r="W7">
        <f t="shared" si="0"/>
        <v>245</v>
      </c>
      <c r="X7">
        <f t="shared" si="1"/>
        <v>36</v>
      </c>
      <c r="Y7">
        <f t="shared" si="2"/>
        <v>37</v>
      </c>
      <c r="Z7">
        <f t="shared" si="3"/>
        <v>39</v>
      </c>
      <c r="AA7">
        <f t="shared" si="5"/>
        <v>133</v>
      </c>
      <c r="AC7" s="8" t="s">
        <v>164</v>
      </c>
      <c r="AD7" s="9">
        <v>41</v>
      </c>
    </row>
    <row r="8" spans="1:30" x14ac:dyDescent="0.25">
      <c r="A8">
        <v>6</v>
      </c>
      <c r="B8">
        <v>321</v>
      </c>
      <c r="C8" t="s">
        <v>215</v>
      </c>
      <c r="D8">
        <v>33</v>
      </c>
      <c r="E8">
        <v>41</v>
      </c>
      <c r="F8">
        <v>38</v>
      </c>
      <c r="G8" s="2">
        <f>38+1</f>
        <v>39</v>
      </c>
      <c r="H8">
        <v>39</v>
      </c>
      <c r="I8">
        <v>50</v>
      </c>
      <c r="W8">
        <f t="shared" si="0"/>
        <v>240</v>
      </c>
      <c r="X8">
        <f t="shared" si="1"/>
        <v>33</v>
      </c>
      <c r="Y8">
        <f t="shared" ref="Y8:Y39" si="6">IF(ISERROR(SMALL($D8:$U8,2)),0,MAX(SMALL($D8:$U8,2),0))</f>
        <v>38</v>
      </c>
      <c r="Z8">
        <f t="shared" si="3"/>
        <v>39</v>
      </c>
      <c r="AA8">
        <f t="shared" si="5"/>
        <v>130</v>
      </c>
      <c r="AC8" s="8" t="s">
        <v>165</v>
      </c>
      <c r="AD8" s="9">
        <v>40</v>
      </c>
    </row>
    <row r="9" spans="1:30" x14ac:dyDescent="0.25">
      <c r="A9">
        <v>7</v>
      </c>
      <c r="B9">
        <v>386</v>
      </c>
      <c r="C9" t="s">
        <v>157</v>
      </c>
      <c r="D9" s="4">
        <f>1+50+1</f>
        <v>52</v>
      </c>
      <c r="E9">
        <v>50</v>
      </c>
      <c r="F9">
        <v>50</v>
      </c>
      <c r="G9" s="6" t="s">
        <v>20</v>
      </c>
      <c r="H9">
        <v>35</v>
      </c>
      <c r="I9">
        <v>40</v>
      </c>
      <c r="W9">
        <f t="shared" si="0"/>
        <v>227</v>
      </c>
      <c r="X9">
        <f t="shared" si="1"/>
        <v>35</v>
      </c>
      <c r="Y9">
        <f t="shared" si="6"/>
        <v>40</v>
      </c>
      <c r="Z9">
        <f t="shared" si="3"/>
        <v>50</v>
      </c>
      <c r="AA9">
        <f t="shared" si="5"/>
        <v>102</v>
      </c>
      <c r="AC9" s="8" t="s">
        <v>166</v>
      </c>
      <c r="AD9" s="9">
        <v>39</v>
      </c>
    </row>
    <row r="10" spans="1:30" x14ac:dyDescent="0.25">
      <c r="A10">
        <v>8</v>
      </c>
      <c r="B10">
        <v>332</v>
      </c>
      <c r="C10" t="s">
        <v>214</v>
      </c>
      <c r="D10">
        <v>39</v>
      </c>
      <c r="E10">
        <v>39</v>
      </c>
      <c r="F10">
        <v>37</v>
      </c>
      <c r="G10">
        <v>32</v>
      </c>
      <c r="H10">
        <v>34</v>
      </c>
      <c r="I10">
        <v>31</v>
      </c>
      <c r="W10">
        <f t="shared" si="0"/>
        <v>212</v>
      </c>
      <c r="X10">
        <f t="shared" si="1"/>
        <v>31</v>
      </c>
      <c r="Y10">
        <f t="shared" si="6"/>
        <v>32</v>
      </c>
      <c r="Z10">
        <f t="shared" si="3"/>
        <v>34</v>
      </c>
      <c r="AA10">
        <f t="shared" si="5"/>
        <v>115</v>
      </c>
      <c r="AC10" s="8" t="s">
        <v>167</v>
      </c>
      <c r="AD10" s="9">
        <v>38</v>
      </c>
    </row>
    <row r="11" spans="1:30" x14ac:dyDescent="0.25">
      <c r="A11">
        <v>9</v>
      </c>
      <c r="B11">
        <v>376</v>
      </c>
      <c r="C11" t="s">
        <v>155</v>
      </c>
      <c r="D11">
        <v>37</v>
      </c>
      <c r="E11">
        <v>38</v>
      </c>
      <c r="F11">
        <v>41</v>
      </c>
      <c r="G11">
        <v>40</v>
      </c>
      <c r="H11">
        <v>11</v>
      </c>
      <c r="I11" s="2">
        <f>39+1</f>
        <v>40</v>
      </c>
      <c r="W11">
        <f t="shared" si="0"/>
        <v>207</v>
      </c>
      <c r="X11">
        <f t="shared" si="1"/>
        <v>11</v>
      </c>
      <c r="Y11">
        <f t="shared" si="6"/>
        <v>37</v>
      </c>
      <c r="Z11">
        <f t="shared" si="3"/>
        <v>38</v>
      </c>
      <c r="AA11">
        <f t="shared" si="5"/>
        <v>121</v>
      </c>
      <c r="AC11" s="8" t="s">
        <v>168</v>
      </c>
      <c r="AD11" s="9">
        <v>37</v>
      </c>
    </row>
    <row r="12" spans="1:30" x14ac:dyDescent="0.25">
      <c r="A12">
        <v>10</v>
      </c>
      <c r="B12">
        <v>302</v>
      </c>
      <c r="C12" t="s">
        <v>145</v>
      </c>
      <c r="D12">
        <v>38</v>
      </c>
      <c r="E12">
        <v>18</v>
      </c>
      <c r="F12">
        <v>34</v>
      </c>
      <c r="G12">
        <v>36</v>
      </c>
      <c r="H12">
        <v>36</v>
      </c>
      <c r="I12">
        <v>35</v>
      </c>
      <c r="W12">
        <f t="shared" si="0"/>
        <v>197</v>
      </c>
      <c r="X12">
        <f t="shared" si="1"/>
        <v>18</v>
      </c>
      <c r="Y12">
        <f t="shared" si="6"/>
        <v>34</v>
      </c>
      <c r="Z12">
        <f t="shared" si="3"/>
        <v>35</v>
      </c>
      <c r="AA12">
        <f t="shared" si="5"/>
        <v>110</v>
      </c>
      <c r="AC12" s="8" t="s">
        <v>169</v>
      </c>
      <c r="AD12" s="9">
        <v>36</v>
      </c>
    </row>
    <row r="13" spans="1:30" x14ac:dyDescent="0.25">
      <c r="A13">
        <v>11</v>
      </c>
      <c r="B13">
        <v>348</v>
      </c>
      <c r="C13" t="s">
        <v>153</v>
      </c>
      <c r="D13">
        <v>35</v>
      </c>
      <c r="E13">
        <v>31</v>
      </c>
      <c r="F13">
        <v>35</v>
      </c>
      <c r="G13">
        <v>37</v>
      </c>
      <c r="H13">
        <v>37</v>
      </c>
      <c r="I13">
        <v>22</v>
      </c>
      <c r="W13">
        <f t="shared" si="0"/>
        <v>197</v>
      </c>
      <c r="X13">
        <f t="shared" si="1"/>
        <v>22</v>
      </c>
      <c r="Y13">
        <f t="shared" si="6"/>
        <v>31</v>
      </c>
      <c r="Z13">
        <f t="shared" si="3"/>
        <v>35</v>
      </c>
      <c r="AA13">
        <f t="shared" si="5"/>
        <v>109</v>
      </c>
      <c r="AC13" s="8" t="s">
        <v>170</v>
      </c>
      <c r="AD13" s="9">
        <v>35</v>
      </c>
    </row>
    <row r="14" spans="1:30" x14ac:dyDescent="0.25">
      <c r="A14">
        <v>12</v>
      </c>
      <c r="B14">
        <v>337</v>
      </c>
      <c r="C14" t="s">
        <v>151</v>
      </c>
      <c r="D14">
        <v>32</v>
      </c>
      <c r="E14">
        <v>37</v>
      </c>
      <c r="F14">
        <v>31</v>
      </c>
      <c r="G14">
        <v>19</v>
      </c>
      <c r="H14">
        <v>28</v>
      </c>
      <c r="I14">
        <v>33</v>
      </c>
      <c r="W14">
        <f t="shared" si="0"/>
        <v>180</v>
      </c>
      <c r="X14">
        <f t="shared" si="1"/>
        <v>19</v>
      </c>
      <c r="Y14">
        <f t="shared" si="6"/>
        <v>28</v>
      </c>
      <c r="Z14">
        <f t="shared" si="3"/>
        <v>31</v>
      </c>
      <c r="AA14">
        <f t="shared" si="5"/>
        <v>102</v>
      </c>
      <c r="AC14" s="8" t="s">
        <v>171</v>
      </c>
      <c r="AD14" s="9">
        <v>34</v>
      </c>
    </row>
    <row r="15" spans="1:30" x14ac:dyDescent="0.25">
      <c r="A15">
        <v>13</v>
      </c>
      <c r="B15">
        <v>434</v>
      </c>
      <c r="C15" t="s">
        <v>216</v>
      </c>
      <c r="D15">
        <v>30</v>
      </c>
      <c r="E15">
        <v>40</v>
      </c>
      <c r="F15">
        <v>36</v>
      </c>
      <c r="G15">
        <v>24</v>
      </c>
      <c r="H15">
        <v>27</v>
      </c>
      <c r="I15">
        <v>19</v>
      </c>
      <c r="W15">
        <f t="shared" si="0"/>
        <v>176</v>
      </c>
      <c r="X15">
        <f t="shared" si="1"/>
        <v>19</v>
      </c>
      <c r="Y15">
        <f t="shared" si="6"/>
        <v>24</v>
      </c>
      <c r="Z15">
        <f t="shared" si="3"/>
        <v>27</v>
      </c>
      <c r="AA15">
        <f t="shared" si="5"/>
        <v>106</v>
      </c>
      <c r="AC15" s="8" t="s">
        <v>172</v>
      </c>
      <c r="AD15" s="9">
        <v>33</v>
      </c>
    </row>
    <row r="16" spans="1:30" x14ac:dyDescent="0.25">
      <c r="A16">
        <v>14</v>
      </c>
      <c r="B16">
        <v>318</v>
      </c>
      <c r="C16" t="s">
        <v>148</v>
      </c>
      <c r="D16">
        <v>18</v>
      </c>
      <c r="E16">
        <v>15</v>
      </c>
      <c r="F16">
        <v>0</v>
      </c>
      <c r="G16">
        <v>47</v>
      </c>
      <c r="H16" s="2">
        <f>50+1</f>
        <v>51</v>
      </c>
      <c r="I16">
        <v>41</v>
      </c>
      <c r="W16">
        <f t="shared" si="0"/>
        <v>172</v>
      </c>
      <c r="X16">
        <f t="shared" si="1"/>
        <v>0</v>
      </c>
      <c r="Y16">
        <f t="shared" si="6"/>
        <v>15</v>
      </c>
      <c r="Z16">
        <f t="shared" si="3"/>
        <v>18</v>
      </c>
      <c r="AA16">
        <f t="shared" si="5"/>
        <v>139</v>
      </c>
      <c r="AC16" s="8" t="s">
        <v>173</v>
      </c>
      <c r="AD16" s="9">
        <v>32</v>
      </c>
    </row>
    <row r="17" spans="1:30" x14ac:dyDescent="0.25">
      <c r="A17">
        <v>15</v>
      </c>
      <c r="B17">
        <v>362</v>
      </c>
      <c r="C17" t="s">
        <v>220</v>
      </c>
      <c r="D17">
        <v>26</v>
      </c>
      <c r="E17">
        <v>34</v>
      </c>
      <c r="F17">
        <v>24</v>
      </c>
      <c r="G17">
        <v>26</v>
      </c>
      <c r="H17">
        <v>33</v>
      </c>
      <c r="I17">
        <v>27</v>
      </c>
      <c r="W17">
        <f t="shared" si="0"/>
        <v>170</v>
      </c>
      <c r="X17">
        <f t="shared" si="1"/>
        <v>24</v>
      </c>
      <c r="Y17">
        <f t="shared" si="6"/>
        <v>26</v>
      </c>
      <c r="Z17">
        <f t="shared" si="3"/>
        <v>26</v>
      </c>
      <c r="AA17">
        <f t="shared" si="5"/>
        <v>94</v>
      </c>
      <c r="AC17" s="8" t="s">
        <v>174</v>
      </c>
      <c r="AD17" s="9">
        <v>31</v>
      </c>
    </row>
    <row r="18" spans="1:30" x14ac:dyDescent="0.25">
      <c r="A18">
        <v>16</v>
      </c>
      <c r="B18">
        <v>317</v>
      </c>
      <c r="C18" t="s">
        <v>219</v>
      </c>
      <c r="D18">
        <v>24</v>
      </c>
      <c r="E18">
        <v>28</v>
      </c>
      <c r="F18">
        <v>33</v>
      </c>
      <c r="G18">
        <v>25</v>
      </c>
      <c r="H18">
        <v>30</v>
      </c>
      <c r="I18">
        <v>25</v>
      </c>
      <c r="W18">
        <f t="shared" si="0"/>
        <v>165</v>
      </c>
      <c r="X18">
        <f t="shared" si="1"/>
        <v>24</v>
      </c>
      <c r="Y18">
        <f t="shared" si="6"/>
        <v>25</v>
      </c>
      <c r="Z18">
        <f t="shared" si="3"/>
        <v>25</v>
      </c>
      <c r="AA18">
        <f t="shared" si="5"/>
        <v>91</v>
      </c>
      <c r="AC18" s="8" t="s">
        <v>175</v>
      </c>
      <c r="AD18" s="9">
        <v>30</v>
      </c>
    </row>
    <row r="19" spans="1:30" x14ac:dyDescent="0.25">
      <c r="A19">
        <v>17</v>
      </c>
      <c r="B19">
        <v>379</v>
      </c>
      <c r="C19" t="s">
        <v>218</v>
      </c>
      <c r="D19">
        <v>34</v>
      </c>
      <c r="E19">
        <v>33</v>
      </c>
      <c r="F19">
        <v>21</v>
      </c>
      <c r="G19">
        <v>33</v>
      </c>
      <c r="H19">
        <v>14</v>
      </c>
      <c r="I19">
        <v>29</v>
      </c>
      <c r="W19">
        <f t="shared" si="0"/>
        <v>164</v>
      </c>
      <c r="X19">
        <f t="shared" si="1"/>
        <v>14</v>
      </c>
      <c r="Y19">
        <f t="shared" si="6"/>
        <v>21</v>
      </c>
      <c r="Z19">
        <f t="shared" si="3"/>
        <v>29</v>
      </c>
      <c r="AA19">
        <f t="shared" si="5"/>
        <v>100</v>
      </c>
      <c r="AC19" s="8" t="s">
        <v>176</v>
      </c>
      <c r="AD19" s="9">
        <v>29</v>
      </c>
    </row>
    <row r="20" spans="1:30" x14ac:dyDescent="0.25">
      <c r="A20">
        <v>18</v>
      </c>
      <c r="B20">
        <v>377</v>
      </c>
      <c r="C20" t="s">
        <v>156</v>
      </c>
      <c r="D20">
        <v>28</v>
      </c>
      <c r="E20">
        <v>30</v>
      </c>
      <c r="F20">
        <v>29</v>
      </c>
      <c r="G20">
        <v>29</v>
      </c>
      <c r="H20">
        <v>18</v>
      </c>
      <c r="I20">
        <v>28</v>
      </c>
      <c r="W20">
        <f t="shared" si="0"/>
        <v>162</v>
      </c>
      <c r="X20">
        <f t="shared" si="1"/>
        <v>18</v>
      </c>
      <c r="Y20">
        <f t="shared" si="6"/>
        <v>28</v>
      </c>
      <c r="Z20">
        <f t="shared" si="3"/>
        <v>28</v>
      </c>
      <c r="AA20">
        <f t="shared" si="5"/>
        <v>88</v>
      </c>
      <c r="AC20" s="8" t="s">
        <v>177</v>
      </c>
      <c r="AD20" s="9">
        <v>28</v>
      </c>
    </row>
    <row r="21" spans="1:30" x14ac:dyDescent="0.25">
      <c r="A21">
        <v>19</v>
      </c>
      <c r="B21">
        <v>344</v>
      </c>
      <c r="C21" t="s">
        <v>152</v>
      </c>
      <c r="D21">
        <v>21</v>
      </c>
      <c r="E21">
        <v>22</v>
      </c>
      <c r="F21">
        <v>30</v>
      </c>
      <c r="G21">
        <v>34</v>
      </c>
      <c r="H21">
        <v>17</v>
      </c>
      <c r="I21">
        <v>30</v>
      </c>
      <c r="W21">
        <f t="shared" si="0"/>
        <v>154</v>
      </c>
      <c r="X21">
        <f t="shared" si="1"/>
        <v>17</v>
      </c>
      <c r="Y21">
        <f t="shared" si="6"/>
        <v>21</v>
      </c>
      <c r="Z21">
        <f t="shared" si="3"/>
        <v>22</v>
      </c>
      <c r="AA21">
        <f t="shared" si="5"/>
        <v>94</v>
      </c>
      <c r="AC21" s="8" t="s">
        <v>178</v>
      </c>
      <c r="AD21" s="9">
        <v>27</v>
      </c>
    </row>
    <row r="22" spans="1:30" x14ac:dyDescent="0.25">
      <c r="A22">
        <v>20</v>
      </c>
      <c r="B22">
        <v>322</v>
      </c>
      <c r="C22" t="s">
        <v>222</v>
      </c>
      <c r="D22">
        <v>36</v>
      </c>
      <c r="E22">
        <v>17</v>
      </c>
      <c r="F22">
        <v>20</v>
      </c>
      <c r="G22">
        <v>15</v>
      </c>
      <c r="H22">
        <v>31</v>
      </c>
      <c r="I22">
        <v>34</v>
      </c>
      <c r="W22">
        <f t="shared" si="0"/>
        <v>153</v>
      </c>
      <c r="X22">
        <f t="shared" si="1"/>
        <v>15</v>
      </c>
      <c r="Y22">
        <f t="shared" si="6"/>
        <v>17</v>
      </c>
      <c r="Z22">
        <f t="shared" si="3"/>
        <v>20</v>
      </c>
      <c r="AA22">
        <f t="shared" si="5"/>
        <v>101</v>
      </c>
      <c r="AC22" s="8" t="s">
        <v>179</v>
      </c>
      <c r="AD22" s="9">
        <v>26</v>
      </c>
    </row>
    <row r="23" spans="1:30" x14ac:dyDescent="0.25">
      <c r="A23">
        <v>21</v>
      </c>
      <c r="B23">
        <v>388</v>
      </c>
      <c r="C23" t="s">
        <v>221</v>
      </c>
      <c r="D23">
        <v>23</v>
      </c>
      <c r="E23">
        <v>23</v>
      </c>
      <c r="F23">
        <v>28</v>
      </c>
      <c r="G23">
        <v>31</v>
      </c>
      <c r="H23">
        <v>32</v>
      </c>
      <c r="I23">
        <v>16</v>
      </c>
      <c r="W23">
        <f t="shared" si="0"/>
        <v>153</v>
      </c>
      <c r="X23">
        <f t="shared" si="1"/>
        <v>16</v>
      </c>
      <c r="Y23">
        <f t="shared" si="6"/>
        <v>23</v>
      </c>
      <c r="Z23">
        <f t="shared" si="3"/>
        <v>23</v>
      </c>
      <c r="AA23">
        <f t="shared" si="5"/>
        <v>91</v>
      </c>
      <c r="AC23" s="8" t="s">
        <v>180</v>
      </c>
      <c r="AD23" s="9">
        <v>25</v>
      </c>
    </row>
    <row r="24" spans="1:30" x14ac:dyDescent="0.25">
      <c r="A24">
        <v>22</v>
      </c>
      <c r="B24">
        <v>325</v>
      </c>
      <c r="C24" t="s">
        <v>225</v>
      </c>
      <c r="D24">
        <v>15</v>
      </c>
      <c r="E24">
        <v>25</v>
      </c>
      <c r="F24">
        <v>26</v>
      </c>
      <c r="G24">
        <v>27</v>
      </c>
      <c r="H24">
        <v>22</v>
      </c>
      <c r="I24">
        <v>26</v>
      </c>
      <c r="W24">
        <f t="shared" si="0"/>
        <v>141</v>
      </c>
      <c r="X24">
        <f t="shared" si="1"/>
        <v>15</v>
      </c>
      <c r="Y24">
        <f t="shared" si="6"/>
        <v>22</v>
      </c>
      <c r="Z24">
        <f t="shared" si="3"/>
        <v>25</v>
      </c>
      <c r="AA24">
        <f t="shared" si="5"/>
        <v>79</v>
      </c>
      <c r="AC24" s="8" t="s">
        <v>181</v>
      </c>
      <c r="AD24" s="9">
        <v>24</v>
      </c>
    </row>
    <row r="25" spans="1:30" x14ac:dyDescent="0.25">
      <c r="A25">
        <v>23</v>
      </c>
      <c r="B25">
        <v>314</v>
      </c>
      <c r="C25" t="s">
        <v>147</v>
      </c>
      <c r="D25">
        <v>25</v>
      </c>
      <c r="E25">
        <v>21</v>
      </c>
      <c r="F25">
        <v>27</v>
      </c>
      <c r="G25">
        <v>20</v>
      </c>
      <c r="H25">
        <v>26</v>
      </c>
      <c r="I25">
        <v>20</v>
      </c>
      <c r="W25">
        <f t="shared" si="0"/>
        <v>139</v>
      </c>
      <c r="X25">
        <f t="shared" si="1"/>
        <v>20</v>
      </c>
      <c r="Y25">
        <f t="shared" si="6"/>
        <v>20</v>
      </c>
      <c r="Z25">
        <f t="shared" si="3"/>
        <v>21</v>
      </c>
      <c r="AA25">
        <f t="shared" si="5"/>
        <v>78</v>
      </c>
      <c r="AC25" s="8" t="s">
        <v>182</v>
      </c>
      <c r="AD25" s="9">
        <v>23</v>
      </c>
    </row>
    <row r="26" spans="1:30" x14ac:dyDescent="0.25">
      <c r="A26">
        <v>24</v>
      </c>
      <c r="B26">
        <v>346</v>
      </c>
      <c r="C26" t="s">
        <v>217</v>
      </c>
      <c r="D26">
        <v>29</v>
      </c>
      <c r="E26">
        <v>32</v>
      </c>
      <c r="F26">
        <v>32</v>
      </c>
      <c r="G26">
        <v>30</v>
      </c>
      <c r="H26">
        <v>16</v>
      </c>
      <c r="I26">
        <v>0</v>
      </c>
      <c r="W26">
        <f t="shared" si="0"/>
        <v>139</v>
      </c>
      <c r="X26">
        <f t="shared" si="1"/>
        <v>0</v>
      </c>
      <c r="Y26">
        <f t="shared" si="6"/>
        <v>16</v>
      </c>
      <c r="Z26">
        <f t="shared" si="3"/>
        <v>29</v>
      </c>
      <c r="AA26">
        <f t="shared" si="5"/>
        <v>94</v>
      </c>
      <c r="AC26" s="8" t="s">
        <v>183</v>
      </c>
      <c r="AD26" s="9">
        <v>22</v>
      </c>
    </row>
    <row r="27" spans="1:30" x14ac:dyDescent="0.25">
      <c r="A27">
        <v>25</v>
      </c>
      <c r="B27">
        <v>334</v>
      </c>
      <c r="C27" t="s">
        <v>281</v>
      </c>
      <c r="D27">
        <v>0</v>
      </c>
      <c r="E27">
        <v>0</v>
      </c>
      <c r="F27">
        <v>0</v>
      </c>
      <c r="G27">
        <v>39</v>
      </c>
      <c r="H27">
        <v>38</v>
      </c>
      <c r="I27">
        <v>47</v>
      </c>
      <c r="W27">
        <f t="shared" si="0"/>
        <v>124</v>
      </c>
      <c r="X27">
        <f t="shared" si="1"/>
        <v>0</v>
      </c>
      <c r="Y27">
        <f t="shared" si="6"/>
        <v>0</v>
      </c>
      <c r="Z27">
        <f t="shared" si="3"/>
        <v>0</v>
      </c>
      <c r="AA27">
        <f t="shared" si="5"/>
        <v>124</v>
      </c>
      <c r="AC27" s="8" t="s">
        <v>184</v>
      </c>
      <c r="AD27" s="9">
        <v>21</v>
      </c>
    </row>
    <row r="28" spans="1:30" x14ac:dyDescent="0.25">
      <c r="A28">
        <v>26</v>
      </c>
      <c r="B28">
        <v>407</v>
      </c>
      <c r="C28" t="s">
        <v>223</v>
      </c>
      <c r="D28">
        <v>20</v>
      </c>
      <c r="E28">
        <v>27</v>
      </c>
      <c r="F28">
        <v>25</v>
      </c>
      <c r="G28">
        <v>14</v>
      </c>
      <c r="H28">
        <v>21</v>
      </c>
      <c r="I28">
        <v>17</v>
      </c>
      <c r="W28">
        <f t="shared" si="0"/>
        <v>124</v>
      </c>
      <c r="X28">
        <f t="shared" si="1"/>
        <v>14</v>
      </c>
      <c r="Y28">
        <f t="shared" si="6"/>
        <v>17</v>
      </c>
      <c r="Z28">
        <f t="shared" si="3"/>
        <v>20</v>
      </c>
      <c r="AA28">
        <f t="shared" si="5"/>
        <v>73</v>
      </c>
      <c r="AC28" s="8" t="s">
        <v>185</v>
      </c>
      <c r="AD28" s="9">
        <v>20</v>
      </c>
    </row>
    <row r="29" spans="1:30" x14ac:dyDescent="0.25">
      <c r="A29">
        <v>27</v>
      </c>
      <c r="B29">
        <v>470</v>
      </c>
      <c r="C29" t="s">
        <v>226</v>
      </c>
      <c r="D29">
        <v>17</v>
      </c>
      <c r="E29">
        <v>24</v>
      </c>
      <c r="F29">
        <v>23</v>
      </c>
      <c r="G29">
        <v>21</v>
      </c>
      <c r="H29">
        <v>20</v>
      </c>
      <c r="I29">
        <v>15</v>
      </c>
      <c r="W29">
        <f t="shared" si="0"/>
        <v>120</v>
      </c>
      <c r="X29">
        <f t="shared" si="1"/>
        <v>15</v>
      </c>
      <c r="Y29">
        <f t="shared" si="6"/>
        <v>17</v>
      </c>
      <c r="Z29">
        <f t="shared" si="3"/>
        <v>20</v>
      </c>
      <c r="AA29">
        <f t="shared" si="5"/>
        <v>68</v>
      </c>
      <c r="AC29" s="8" t="s">
        <v>186</v>
      </c>
      <c r="AD29" s="9">
        <v>19</v>
      </c>
    </row>
    <row r="30" spans="1:30" x14ac:dyDescent="0.25">
      <c r="A30">
        <v>28</v>
      </c>
      <c r="B30">
        <v>415</v>
      </c>
      <c r="C30" t="s">
        <v>228</v>
      </c>
      <c r="D30">
        <v>22</v>
      </c>
      <c r="E30">
        <v>19</v>
      </c>
      <c r="F30">
        <v>0</v>
      </c>
      <c r="G30">
        <v>23</v>
      </c>
      <c r="H30">
        <v>23</v>
      </c>
      <c r="I30">
        <v>21</v>
      </c>
      <c r="W30">
        <f t="shared" si="0"/>
        <v>108</v>
      </c>
      <c r="X30">
        <f t="shared" si="1"/>
        <v>0</v>
      </c>
      <c r="Y30">
        <f t="shared" si="6"/>
        <v>19</v>
      </c>
      <c r="Z30">
        <f t="shared" si="3"/>
        <v>21</v>
      </c>
      <c r="AA30">
        <f t="shared" si="5"/>
        <v>68</v>
      </c>
      <c r="AC30" s="8" t="s">
        <v>187</v>
      </c>
      <c r="AD30" s="9">
        <v>18</v>
      </c>
    </row>
    <row r="31" spans="1:30" x14ac:dyDescent="0.25">
      <c r="A31">
        <v>29</v>
      </c>
      <c r="B31">
        <v>356</v>
      </c>
      <c r="C31" t="s">
        <v>138</v>
      </c>
      <c r="D31">
        <v>0</v>
      </c>
      <c r="E31">
        <v>0</v>
      </c>
      <c r="F31">
        <v>0</v>
      </c>
      <c r="G31">
        <v>28</v>
      </c>
      <c r="H31">
        <v>29</v>
      </c>
      <c r="I31">
        <v>32</v>
      </c>
      <c r="W31">
        <f t="shared" si="0"/>
        <v>89</v>
      </c>
      <c r="X31">
        <f t="shared" si="1"/>
        <v>0</v>
      </c>
      <c r="Y31">
        <f t="shared" si="6"/>
        <v>0</v>
      </c>
      <c r="Z31">
        <f t="shared" si="3"/>
        <v>0</v>
      </c>
      <c r="AA31">
        <f t="shared" si="5"/>
        <v>89</v>
      </c>
      <c r="AC31" s="8" t="s">
        <v>188</v>
      </c>
      <c r="AD31" s="9">
        <v>17</v>
      </c>
    </row>
    <row r="32" spans="1:30" x14ac:dyDescent="0.25">
      <c r="A32">
        <v>30</v>
      </c>
      <c r="B32">
        <v>420</v>
      </c>
      <c r="C32" t="s">
        <v>227</v>
      </c>
      <c r="D32">
        <v>19</v>
      </c>
      <c r="E32">
        <v>26</v>
      </c>
      <c r="F32">
        <v>0</v>
      </c>
      <c r="G32">
        <v>16</v>
      </c>
      <c r="H32">
        <v>12</v>
      </c>
      <c r="I32">
        <v>14</v>
      </c>
      <c r="W32">
        <f t="shared" si="0"/>
        <v>87</v>
      </c>
      <c r="X32">
        <f t="shared" si="1"/>
        <v>0</v>
      </c>
      <c r="Y32">
        <f t="shared" si="6"/>
        <v>12</v>
      </c>
      <c r="Z32">
        <f t="shared" si="3"/>
        <v>14</v>
      </c>
      <c r="AA32">
        <f t="shared" si="5"/>
        <v>61</v>
      </c>
      <c r="AC32" s="8" t="s">
        <v>189</v>
      </c>
      <c r="AD32" s="9">
        <v>16</v>
      </c>
    </row>
    <row r="33" spans="1:30" x14ac:dyDescent="0.25">
      <c r="A33">
        <v>31</v>
      </c>
      <c r="B33">
        <v>324</v>
      </c>
      <c r="C33" t="s">
        <v>224</v>
      </c>
      <c r="D33">
        <v>27</v>
      </c>
      <c r="E33">
        <v>20</v>
      </c>
      <c r="F33">
        <v>22</v>
      </c>
      <c r="G33">
        <v>0</v>
      </c>
      <c r="H33">
        <v>15</v>
      </c>
      <c r="I33">
        <v>0</v>
      </c>
      <c r="W33">
        <f t="shared" si="0"/>
        <v>84</v>
      </c>
      <c r="X33">
        <f t="shared" si="1"/>
        <v>0</v>
      </c>
      <c r="Y33">
        <f t="shared" si="6"/>
        <v>0</v>
      </c>
      <c r="Z33">
        <f t="shared" si="3"/>
        <v>15</v>
      </c>
      <c r="AA33">
        <f t="shared" si="5"/>
        <v>69</v>
      </c>
      <c r="AC33" s="8" t="s">
        <v>190</v>
      </c>
      <c r="AD33" s="9">
        <v>15</v>
      </c>
    </row>
    <row r="34" spans="1:30" x14ac:dyDescent="0.25">
      <c r="A34">
        <v>32</v>
      </c>
      <c r="B34">
        <v>305</v>
      </c>
      <c r="C34" t="s">
        <v>280</v>
      </c>
      <c r="D34">
        <v>0</v>
      </c>
      <c r="E34">
        <v>0</v>
      </c>
      <c r="F34">
        <v>0</v>
      </c>
      <c r="G34">
        <v>22</v>
      </c>
      <c r="H34">
        <v>24</v>
      </c>
      <c r="I34">
        <v>23</v>
      </c>
      <c r="W34">
        <f t="shared" si="0"/>
        <v>69</v>
      </c>
      <c r="X34">
        <f t="shared" si="1"/>
        <v>0</v>
      </c>
      <c r="Y34">
        <f t="shared" si="6"/>
        <v>0</v>
      </c>
      <c r="Z34">
        <f t="shared" si="3"/>
        <v>0</v>
      </c>
      <c r="AA34">
        <f t="shared" si="5"/>
        <v>69</v>
      </c>
      <c r="AC34" s="8" t="s">
        <v>191</v>
      </c>
      <c r="AD34" s="9">
        <v>14</v>
      </c>
    </row>
    <row r="35" spans="1:30" x14ac:dyDescent="0.25">
      <c r="A35">
        <v>33</v>
      </c>
      <c r="B35">
        <v>326</v>
      </c>
      <c r="C35" t="s">
        <v>149</v>
      </c>
      <c r="D35">
        <v>31</v>
      </c>
      <c r="E35">
        <v>29</v>
      </c>
      <c r="F35">
        <v>0</v>
      </c>
      <c r="G35">
        <v>0</v>
      </c>
      <c r="H35">
        <v>0</v>
      </c>
      <c r="I35">
        <v>0</v>
      </c>
      <c r="W35">
        <f t="shared" si="0"/>
        <v>60</v>
      </c>
      <c r="X35">
        <f t="shared" si="1"/>
        <v>0</v>
      </c>
      <c r="Y35">
        <f t="shared" si="6"/>
        <v>0</v>
      </c>
      <c r="Z35">
        <f t="shared" si="3"/>
        <v>0</v>
      </c>
      <c r="AA35">
        <f t="shared" si="5"/>
        <v>60</v>
      </c>
      <c r="AC35" s="8" t="s">
        <v>192</v>
      </c>
      <c r="AD35" s="9">
        <v>13</v>
      </c>
    </row>
    <row r="36" spans="1:30" x14ac:dyDescent="0.25">
      <c r="A36">
        <v>34</v>
      </c>
      <c r="B36">
        <v>327</v>
      </c>
      <c r="C36" t="s">
        <v>229</v>
      </c>
      <c r="D36">
        <v>16</v>
      </c>
      <c r="E36">
        <v>16</v>
      </c>
      <c r="F36">
        <v>0</v>
      </c>
      <c r="G36">
        <v>0</v>
      </c>
      <c r="H36">
        <v>25</v>
      </c>
      <c r="I36">
        <v>0</v>
      </c>
      <c r="W36">
        <f t="shared" si="0"/>
        <v>57</v>
      </c>
      <c r="X36">
        <f t="shared" si="1"/>
        <v>0</v>
      </c>
      <c r="Y36">
        <f t="shared" si="6"/>
        <v>0</v>
      </c>
      <c r="Z36">
        <f t="shared" si="3"/>
        <v>0</v>
      </c>
      <c r="AA36">
        <f t="shared" si="5"/>
        <v>57</v>
      </c>
      <c r="AC36" s="8" t="s">
        <v>193</v>
      </c>
      <c r="AD36" s="9">
        <v>12</v>
      </c>
    </row>
    <row r="37" spans="1:30" x14ac:dyDescent="0.25">
      <c r="A37">
        <v>35</v>
      </c>
      <c r="B37">
        <v>385</v>
      </c>
      <c r="C37" t="s">
        <v>283</v>
      </c>
      <c r="D37">
        <v>0</v>
      </c>
      <c r="E37">
        <v>0</v>
      </c>
      <c r="F37">
        <v>0</v>
      </c>
      <c r="G37">
        <v>18</v>
      </c>
      <c r="H37">
        <v>19</v>
      </c>
      <c r="I37">
        <v>18</v>
      </c>
      <c r="W37">
        <f t="shared" si="0"/>
        <v>55</v>
      </c>
      <c r="X37">
        <f t="shared" si="1"/>
        <v>0</v>
      </c>
      <c r="Y37">
        <f t="shared" si="6"/>
        <v>0</v>
      </c>
      <c r="Z37">
        <f t="shared" si="3"/>
        <v>0</v>
      </c>
      <c r="AA37">
        <f t="shared" si="5"/>
        <v>55</v>
      </c>
      <c r="AC37" s="8" t="s">
        <v>194</v>
      </c>
      <c r="AD37" s="9">
        <v>11</v>
      </c>
    </row>
    <row r="38" spans="1:30" x14ac:dyDescent="0.25">
      <c r="A38">
        <v>36</v>
      </c>
      <c r="B38">
        <v>333</v>
      </c>
      <c r="C38" t="s">
        <v>282</v>
      </c>
      <c r="D38">
        <v>0</v>
      </c>
      <c r="E38">
        <v>0</v>
      </c>
      <c r="F38">
        <v>0</v>
      </c>
      <c r="G38">
        <v>17</v>
      </c>
      <c r="H38">
        <v>13</v>
      </c>
      <c r="I38">
        <v>24</v>
      </c>
      <c r="W38">
        <f t="shared" si="0"/>
        <v>54</v>
      </c>
      <c r="X38">
        <f t="shared" si="1"/>
        <v>0</v>
      </c>
      <c r="Y38">
        <f t="shared" si="6"/>
        <v>0</v>
      </c>
      <c r="Z38">
        <f t="shared" si="3"/>
        <v>0</v>
      </c>
      <c r="AA38">
        <f t="shared" si="5"/>
        <v>54</v>
      </c>
      <c r="AC38" s="8" t="s">
        <v>195</v>
      </c>
      <c r="AD38" s="9">
        <v>10</v>
      </c>
    </row>
    <row r="39" spans="1:30" x14ac:dyDescent="0.25">
      <c r="W39">
        <f t="shared" ref="W39" si="7">SUM(D39:V39)</f>
        <v>0</v>
      </c>
      <c r="X39">
        <f t="shared" si="1"/>
        <v>0</v>
      </c>
      <c r="Y39">
        <f t="shared" si="6"/>
        <v>0</v>
      </c>
      <c r="Z39">
        <f t="shared" si="3"/>
        <v>0</v>
      </c>
      <c r="AA39">
        <f t="shared" si="5"/>
        <v>0</v>
      </c>
      <c r="AC39" s="8" t="s">
        <v>196</v>
      </c>
      <c r="AD39" s="9">
        <v>9</v>
      </c>
    </row>
    <row r="40" spans="1:30" x14ac:dyDescent="0.25">
      <c r="AC40" s="8" t="s">
        <v>197</v>
      </c>
      <c r="AD40" s="9">
        <v>8</v>
      </c>
    </row>
    <row r="41" spans="1:30" x14ac:dyDescent="0.25">
      <c r="B41" s="5"/>
      <c r="AC41" s="8" t="s">
        <v>198</v>
      </c>
      <c r="AD41" s="9">
        <v>7</v>
      </c>
    </row>
    <row r="42" spans="1:30" x14ac:dyDescent="0.25">
      <c r="B42" s="5"/>
      <c r="D42">
        <f t="shared" ref="D42:I42" si="8">SUM(D3:D41)</f>
        <v>943</v>
      </c>
      <c r="E42">
        <f t="shared" si="8"/>
        <v>942</v>
      </c>
      <c r="F42">
        <f t="shared" si="8"/>
        <v>857</v>
      </c>
      <c r="G42">
        <f t="shared" si="8"/>
        <v>957</v>
      </c>
      <c r="H42">
        <f t="shared" si="8"/>
        <v>992</v>
      </c>
      <c r="I42">
        <f t="shared" si="8"/>
        <v>956</v>
      </c>
      <c r="J42">
        <f t="shared" ref="J42:U42" si="9">SUM(J3:J41)</f>
        <v>0</v>
      </c>
      <c r="K42">
        <f t="shared" si="9"/>
        <v>0</v>
      </c>
      <c r="L42">
        <f t="shared" si="9"/>
        <v>0</v>
      </c>
      <c r="M42">
        <f t="shared" si="9"/>
        <v>0</v>
      </c>
      <c r="N42">
        <f t="shared" si="9"/>
        <v>0</v>
      </c>
      <c r="O42">
        <f t="shared" si="9"/>
        <v>0</v>
      </c>
      <c r="P42">
        <f t="shared" si="9"/>
        <v>0</v>
      </c>
      <c r="Q42">
        <f t="shared" si="9"/>
        <v>0</v>
      </c>
      <c r="R42">
        <f t="shared" si="9"/>
        <v>0</v>
      </c>
      <c r="S42">
        <f t="shared" si="9"/>
        <v>0</v>
      </c>
      <c r="T42">
        <f t="shared" si="9"/>
        <v>0</v>
      </c>
      <c r="U42">
        <f t="shared" si="9"/>
        <v>0</v>
      </c>
      <c r="AC42" s="8" t="s">
        <v>199</v>
      </c>
      <c r="AD42" s="9">
        <v>6</v>
      </c>
    </row>
    <row r="43" spans="1:30" x14ac:dyDescent="0.25">
      <c r="AC43" s="8" t="s">
        <v>200</v>
      </c>
      <c r="AD43" s="9">
        <v>5</v>
      </c>
    </row>
    <row r="44" spans="1:30" x14ac:dyDescent="0.25">
      <c r="AC44" s="8"/>
      <c r="AD44" s="9"/>
    </row>
    <row r="45" spans="1:30" ht="15.75" thickBot="1" x14ac:dyDescent="0.3">
      <c r="A45" s="7" t="s">
        <v>28</v>
      </c>
      <c r="AC45" s="10"/>
      <c r="AD45" s="11"/>
    </row>
    <row r="46" spans="1:30" x14ac:dyDescent="0.25">
      <c r="A46" s="7" t="s">
        <v>0</v>
      </c>
      <c r="B46" s="7" t="s">
        <v>1</v>
      </c>
      <c r="C46" s="7" t="s">
        <v>2</v>
      </c>
      <c r="D46" s="7" t="s">
        <v>3</v>
      </c>
      <c r="E46" s="7" t="s">
        <v>4</v>
      </c>
      <c r="F46" s="7" t="s">
        <v>5</v>
      </c>
      <c r="G46" s="7" t="s">
        <v>244</v>
      </c>
      <c r="H46" s="7" t="s">
        <v>245</v>
      </c>
      <c r="I46" s="7" t="s">
        <v>246</v>
      </c>
      <c r="J46" s="7" t="s">
        <v>22</v>
      </c>
      <c r="K46" s="7" t="s">
        <v>23</v>
      </c>
      <c r="L46" s="7" t="s">
        <v>24</v>
      </c>
      <c r="M46" s="7" t="s">
        <v>3</v>
      </c>
      <c r="N46" s="7" t="s">
        <v>4</v>
      </c>
      <c r="O46" s="7" t="s">
        <v>5</v>
      </c>
      <c r="P46" s="7" t="s">
        <v>25</v>
      </c>
      <c r="Q46" s="7" t="s">
        <v>26</v>
      </c>
      <c r="R46" s="7" t="s">
        <v>27</v>
      </c>
      <c r="S46" s="7" t="s">
        <v>9</v>
      </c>
      <c r="T46" s="7" t="s">
        <v>10</v>
      </c>
      <c r="U46" s="7" t="s">
        <v>11</v>
      </c>
      <c r="V46" s="7"/>
      <c r="W46" s="7" t="s">
        <v>12</v>
      </c>
      <c r="X46" s="7" t="s">
        <v>13</v>
      </c>
      <c r="Y46" s="7" t="s">
        <v>14</v>
      </c>
      <c r="Z46" s="7" t="s">
        <v>15</v>
      </c>
      <c r="AA46" s="7" t="s">
        <v>16</v>
      </c>
    </row>
    <row r="48" spans="1:30" x14ac:dyDescent="0.25">
      <c r="A48">
        <v>1</v>
      </c>
      <c r="B48">
        <v>321</v>
      </c>
      <c r="C48" t="s">
        <v>215</v>
      </c>
      <c r="D48" s="2">
        <f>45+1</f>
        <v>46</v>
      </c>
      <c r="E48">
        <v>50</v>
      </c>
      <c r="F48">
        <v>50</v>
      </c>
      <c r="G48" s="4">
        <f>1+50+1</f>
        <v>52</v>
      </c>
      <c r="H48" s="2">
        <f>50+1</f>
        <v>51</v>
      </c>
      <c r="I48" s="2">
        <f>50+1</f>
        <v>51</v>
      </c>
      <c r="W48">
        <f t="shared" ref="W48:W62" si="10">SUM(D48:V48)</f>
        <v>300</v>
      </c>
      <c r="X48">
        <f>IF(ISERROR(SMALL($D48:$U48,1)),0,MAX(SMALL($D48:$U48,1),0))</f>
        <v>46</v>
      </c>
      <c r="Y48">
        <f>IF(ISERROR(SMALL($D48:$U48,2)),0,MAX(SMALL($D48:$U48,2),0))</f>
        <v>50</v>
      </c>
      <c r="Z48">
        <f>IF(ISERROR(SMALL($D48:$U48,3)),0,MAX(SMALL($D48:$U48,3),0))</f>
        <v>50</v>
      </c>
      <c r="AA48">
        <f>+W48-X48-Y48-Z48</f>
        <v>154</v>
      </c>
    </row>
    <row r="49" spans="1:27" x14ac:dyDescent="0.25">
      <c r="A49">
        <v>2</v>
      </c>
      <c r="B49">
        <v>332</v>
      </c>
      <c r="C49" t="s">
        <v>214</v>
      </c>
      <c r="D49">
        <v>50</v>
      </c>
      <c r="E49" s="2">
        <f>47+1</f>
        <v>48</v>
      </c>
      <c r="F49" s="2">
        <f>47+1</f>
        <v>48</v>
      </c>
      <c r="G49">
        <v>47</v>
      </c>
      <c r="H49">
        <v>47</v>
      </c>
      <c r="I49">
        <v>45</v>
      </c>
      <c r="W49">
        <f t="shared" si="10"/>
        <v>285</v>
      </c>
      <c r="X49">
        <f>IF(ISERROR(SMALL($D49:$U49,1)),0,MAX(SMALL($D49:$U49,1),0))</f>
        <v>45</v>
      </c>
      <c r="Y49">
        <f>IF(ISERROR(SMALL($D49:$U49,2)),0,MAX(SMALL($D49:$U49,2),0))</f>
        <v>47</v>
      </c>
      <c r="Z49">
        <f>IF(ISERROR(SMALL($D49:$U49,3)),0,MAX(SMALL($D49:$U49,3),0))</f>
        <v>47</v>
      </c>
      <c r="AA49">
        <f>+W49-X49-Y49-Z49</f>
        <v>146</v>
      </c>
    </row>
    <row r="50" spans="1:27" x14ac:dyDescent="0.25">
      <c r="A50">
        <v>3</v>
      </c>
      <c r="B50">
        <v>362</v>
      </c>
      <c r="C50" t="s">
        <v>220</v>
      </c>
      <c r="D50">
        <v>39</v>
      </c>
      <c r="E50">
        <v>45</v>
      </c>
      <c r="F50">
        <v>39</v>
      </c>
      <c r="G50">
        <v>40</v>
      </c>
      <c r="H50">
        <v>45</v>
      </c>
      <c r="I50">
        <v>43</v>
      </c>
      <c r="W50">
        <f t="shared" si="10"/>
        <v>251</v>
      </c>
      <c r="X50">
        <f>IF(ISERROR(SMALL($D50:$U50,1)),0,MAX(SMALL($D50:$U50,1),0))</f>
        <v>39</v>
      </c>
      <c r="Y50">
        <f>IF(ISERROR(SMALL($D50:$U50,2)),0,MAX(SMALL($D50:$U50,2),0))</f>
        <v>39</v>
      </c>
      <c r="Z50">
        <f>IF(ISERROR(SMALL($D50:$U50,3)),0,MAX(SMALL($D50:$U50,3),0))</f>
        <v>40</v>
      </c>
      <c r="AA50">
        <f>+W50-X50-Y50-Z50</f>
        <v>133</v>
      </c>
    </row>
    <row r="51" spans="1:27" x14ac:dyDescent="0.25">
      <c r="A51">
        <v>4</v>
      </c>
      <c r="B51">
        <v>317</v>
      </c>
      <c r="C51" t="s">
        <v>219</v>
      </c>
      <c r="D51">
        <v>38</v>
      </c>
      <c r="E51">
        <v>40</v>
      </c>
      <c r="F51">
        <v>45</v>
      </c>
      <c r="G51">
        <v>39</v>
      </c>
      <c r="H51">
        <v>40</v>
      </c>
      <c r="I51">
        <v>40</v>
      </c>
      <c r="W51">
        <f t="shared" si="10"/>
        <v>242</v>
      </c>
      <c r="X51">
        <f t="shared" ref="X51:X62" si="11">IF(ISERROR(SMALL($D51:$U51,1)),0,MAX(SMALL($D51:$U51,1),0))</f>
        <v>38</v>
      </c>
      <c r="Y51">
        <f t="shared" ref="Y51:Y62" si="12">IF(ISERROR(SMALL($D51:$U51,2)),0,MAX(SMALL($D51:$U51,2),0))</f>
        <v>39</v>
      </c>
      <c r="Z51">
        <f t="shared" ref="Z51:Z62" si="13">IF(ISERROR(SMALL($D51:$U51,3)),0,MAX(SMALL($D51:$U51,3),0))</f>
        <v>40</v>
      </c>
      <c r="AA51">
        <f t="shared" ref="AA51:AA54" si="14">+W51-X51-Y51-Z51</f>
        <v>125</v>
      </c>
    </row>
    <row r="52" spans="1:27" x14ac:dyDescent="0.25">
      <c r="A52">
        <v>5</v>
      </c>
      <c r="B52">
        <v>322</v>
      </c>
      <c r="C52" t="s">
        <v>222</v>
      </c>
      <c r="D52">
        <v>47</v>
      </c>
      <c r="E52">
        <v>35</v>
      </c>
      <c r="F52">
        <v>37</v>
      </c>
      <c r="G52">
        <v>34</v>
      </c>
      <c r="H52">
        <v>41</v>
      </c>
      <c r="I52">
        <v>47</v>
      </c>
      <c r="W52">
        <f t="shared" si="10"/>
        <v>241</v>
      </c>
      <c r="X52">
        <f t="shared" si="11"/>
        <v>34</v>
      </c>
      <c r="Y52">
        <f t="shared" si="12"/>
        <v>35</v>
      </c>
      <c r="Z52">
        <f t="shared" si="13"/>
        <v>37</v>
      </c>
      <c r="AA52">
        <f t="shared" si="14"/>
        <v>135</v>
      </c>
    </row>
    <row r="53" spans="1:27" x14ac:dyDescent="0.25">
      <c r="A53">
        <v>6</v>
      </c>
      <c r="B53">
        <v>388</v>
      </c>
      <c r="C53" t="s">
        <v>221</v>
      </c>
      <c r="D53">
        <v>37</v>
      </c>
      <c r="E53">
        <v>37</v>
      </c>
      <c r="F53">
        <v>41</v>
      </c>
      <c r="G53">
        <v>45</v>
      </c>
      <c r="H53">
        <v>43</v>
      </c>
      <c r="I53">
        <v>35</v>
      </c>
      <c r="W53">
        <f t="shared" si="10"/>
        <v>238</v>
      </c>
      <c r="X53">
        <f t="shared" si="11"/>
        <v>35</v>
      </c>
      <c r="Y53">
        <f t="shared" si="12"/>
        <v>37</v>
      </c>
      <c r="Z53">
        <f t="shared" si="13"/>
        <v>37</v>
      </c>
      <c r="AA53">
        <f t="shared" si="14"/>
        <v>129</v>
      </c>
    </row>
    <row r="54" spans="1:27" x14ac:dyDescent="0.25">
      <c r="A54">
        <v>7</v>
      </c>
      <c r="B54">
        <v>325</v>
      </c>
      <c r="C54" t="s">
        <v>225</v>
      </c>
      <c r="D54">
        <v>34</v>
      </c>
      <c r="E54">
        <v>38</v>
      </c>
      <c r="F54">
        <v>40</v>
      </c>
      <c r="G54">
        <v>41</v>
      </c>
      <c r="H54">
        <v>37</v>
      </c>
      <c r="I54">
        <v>41</v>
      </c>
      <c r="W54">
        <f t="shared" si="10"/>
        <v>231</v>
      </c>
      <c r="X54">
        <f t="shared" si="11"/>
        <v>34</v>
      </c>
      <c r="Y54">
        <f t="shared" si="12"/>
        <v>37</v>
      </c>
      <c r="Z54">
        <f t="shared" si="13"/>
        <v>38</v>
      </c>
      <c r="AA54">
        <f t="shared" si="14"/>
        <v>122</v>
      </c>
    </row>
    <row r="55" spans="1:27" x14ac:dyDescent="0.25">
      <c r="A55">
        <v>8</v>
      </c>
      <c r="B55">
        <v>420</v>
      </c>
      <c r="C55" t="s">
        <v>227</v>
      </c>
      <c r="D55">
        <v>36</v>
      </c>
      <c r="E55">
        <v>39</v>
      </c>
      <c r="F55">
        <v>35</v>
      </c>
      <c r="G55">
        <v>35</v>
      </c>
      <c r="H55">
        <v>32</v>
      </c>
      <c r="I55">
        <v>36</v>
      </c>
      <c r="W55">
        <f t="shared" si="10"/>
        <v>213</v>
      </c>
      <c r="X55">
        <f t="shared" si="11"/>
        <v>32</v>
      </c>
      <c r="Y55">
        <f t="shared" si="12"/>
        <v>35</v>
      </c>
      <c r="Z55">
        <f t="shared" si="13"/>
        <v>35</v>
      </c>
      <c r="AA55">
        <f t="shared" ref="AA55:AA61" si="15">+W55-X55-Y55-Z55</f>
        <v>111</v>
      </c>
    </row>
    <row r="56" spans="1:27" x14ac:dyDescent="0.25">
      <c r="A56">
        <v>9</v>
      </c>
      <c r="B56">
        <v>346</v>
      </c>
      <c r="C56" t="s">
        <v>217</v>
      </c>
      <c r="D56">
        <v>41</v>
      </c>
      <c r="E56">
        <v>43</v>
      </c>
      <c r="F56">
        <v>43</v>
      </c>
      <c r="G56">
        <v>43</v>
      </c>
      <c r="H56">
        <v>35</v>
      </c>
      <c r="I56">
        <v>0</v>
      </c>
      <c r="W56">
        <f t="shared" si="10"/>
        <v>205</v>
      </c>
      <c r="X56">
        <f t="shared" si="11"/>
        <v>0</v>
      </c>
      <c r="Y56">
        <f t="shared" si="12"/>
        <v>35</v>
      </c>
      <c r="Z56">
        <f t="shared" si="13"/>
        <v>41</v>
      </c>
      <c r="AA56">
        <f t="shared" si="15"/>
        <v>129</v>
      </c>
    </row>
    <row r="57" spans="1:27" x14ac:dyDescent="0.25">
      <c r="A57">
        <v>10</v>
      </c>
      <c r="B57">
        <v>324</v>
      </c>
      <c r="C57" t="s">
        <v>224</v>
      </c>
      <c r="D57">
        <v>40</v>
      </c>
      <c r="E57">
        <v>36</v>
      </c>
      <c r="F57">
        <v>38</v>
      </c>
      <c r="G57">
        <v>0</v>
      </c>
      <c r="H57">
        <v>34</v>
      </c>
      <c r="I57">
        <v>0</v>
      </c>
      <c r="W57">
        <f t="shared" si="10"/>
        <v>148</v>
      </c>
      <c r="X57">
        <f t="shared" si="11"/>
        <v>0</v>
      </c>
      <c r="Y57">
        <f t="shared" si="12"/>
        <v>0</v>
      </c>
      <c r="Z57">
        <f t="shared" si="13"/>
        <v>34</v>
      </c>
      <c r="AA57">
        <f t="shared" si="15"/>
        <v>114</v>
      </c>
    </row>
    <row r="58" spans="1:27" x14ac:dyDescent="0.25">
      <c r="A58">
        <v>11</v>
      </c>
      <c r="B58">
        <v>326</v>
      </c>
      <c r="C58" t="s">
        <v>149</v>
      </c>
      <c r="D58">
        <v>43</v>
      </c>
      <c r="E58">
        <v>41</v>
      </c>
      <c r="F58">
        <v>36</v>
      </c>
      <c r="G58">
        <v>0</v>
      </c>
      <c r="H58">
        <v>0</v>
      </c>
      <c r="I58">
        <v>0</v>
      </c>
      <c r="W58">
        <f t="shared" si="10"/>
        <v>120</v>
      </c>
      <c r="X58">
        <f t="shared" si="11"/>
        <v>0</v>
      </c>
      <c r="Y58">
        <f t="shared" si="12"/>
        <v>0</v>
      </c>
      <c r="Z58">
        <f t="shared" si="13"/>
        <v>0</v>
      </c>
      <c r="AA58">
        <f t="shared" si="15"/>
        <v>120</v>
      </c>
    </row>
    <row r="59" spans="1:27" x14ac:dyDescent="0.25">
      <c r="A59">
        <v>12</v>
      </c>
      <c r="B59">
        <v>305</v>
      </c>
      <c r="C59" t="s">
        <v>280</v>
      </c>
      <c r="D59">
        <v>0</v>
      </c>
      <c r="E59">
        <v>0</v>
      </c>
      <c r="F59">
        <v>0</v>
      </c>
      <c r="G59">
        <v>38</v>
      </c>
      <c r="H59">
        <v>38</v>
      </c>
      <c r="I59">
        <v>38</v>
      </c>
      <c r="W59">
        <f t="shared" si="10"/>
        <v>114</v>
      </c>
      <c r="X59">
        <f t="shared" si="11"/>
        <v>0</v>
      </c>
      <c r="Y59">
        <f t="shared" si="12"/>
        <v>0</v>
      </c>
      <c r="Z59">
        <f t="shared" si="13"/>
        <v>0</v>
      </c>
      <c r="AA59">
        <f t="shared" si="15"/>
        <v>114</v>
      </c>
    </row>
    <row r="60" spans="1:27" x14ac:dyDescent="0.25">
      <c r="A60">
        <v>13</v>
      </c>
      <c r="B60">
        <v>385</v>
      </c>
      <c r="C60" t="s">
        <v>284</v>
      </c>
      <c r="D60">
        <v>0</v>
      </c>
      <c r="E60">
        <v>0</v>
      </c>
      <c r="F60">
        <v>0</v>
      </c>
      <c r="G60">
        <v>37</v>
      </c>
      <c r="H60">
        <v>36</v>
      </c>
      <c r="I60">
        <v>37</v>
      </c>
      <c r="W60">
        <f t="shared" si="10"/>
        <v>110</v>
      </c>
      <c r="X60">
        <f t="shared" si="11"/>
        <v>0</v>
      </c>
      <c r="Y60">
        <f t="shared" si="12"/>
        <v>0</v>
      </c>
      <c r="Z60">
        <f t="shared" si="13"/>
        <v>0</v>
      </c>
      <c r="AA60">
        <f t="shared" si="15"/>
        <v>110</v>
      </c>
    </row>
    <row r="61" spans="1:27" x14ac:dyDescent="0.25">
      <c r="A61">
        <v>14</v>
      </c>
      <c r="B61">
        <v>327</v>
      </c>
      <c r="C61" t="s">
        <v>229</v>
      </c>
      <c r="D61" s="3">
        <f>1+35</f>
        <v>36</v>
      </c>
      <c r="E61">
        <v>34</v>
      </c>
      <c r="F61">
        <v>0</v>
      </c>
      <c r="G61">
        <v>0</v>
      </c>
      <c r="H61">
        <v>39</v>
      </c>
      <c r="I61">
        <v>0</v>
      </c>
      <c r="W61">
        <f t="shared" si="10"/>
        <v>109</v>
      </c>
      <c r="X61">
        <f t="shared" si="11"/>
        <v>0</v>
      </c>
      <c r="Y61">
        <f t="shared" si="12"/>
        <v>0</v>
      </c>
      <c r="Z61">
        <f t="shared" si="13"/>
        <v>0</v>
      </c>
      <c r="AA61">
        <f t="shared" si="15"/>
        <v>109</v>
      </c>
    </row>
    <row r="62" spans="1:27" x14ac:dyDescent="0.25">
      <c r="A62">
        <v>15</v>
      </c>
      <c r="B62">
        <v>333</v>
      </c>
      <c r="C62" t="s">
        <v>282</v>
      </c>
      <c r="D62">
        <v>0</v>
      </c>
      <c r="E62">
        <v>0</v>
      </c>
      <c r="F62">
        <v>0</v>
      </c>
      <c r="G62">
        <v>36</v>
      </c>
      <c r="H62">
        <v>33</v>
      </c>
      <c r="I62">
        <v>39</v>
      </c>
      <c r="W62">
        <f t="shared" si="10"/>
        <v>108</v>
      </c>
      <c r="X62">
        <f t="shared" si="11"/>
        <v>0</v>
      </c>
      <c r="Y62">
        <f t="shared" si="12"/>
        <v>0</v>
      </c>
      <c r="Z62">
        <f t="shared" si="13"/>
        <v>0</v>
      </c>
      <c r="AA62">
        <f t="shared" ref="AA62" si="16">+W62-X62-Y62-Z62</f>
        <v>108</v>
      </c>
    </row>
    <row r="63" spans="1:27" x14ac:dyDescent="0.25">
      <c r="A63">
        <v>16</v>
      </c>
    </row>
    <row r="64" spans="1:27" x14ac:dyDescent="0.25">
      <c r="A64">
        <v>17</v>
      </c>
    </row>
    <row r="67" spans="1:27" x14ac:dyDescent="0.25">
      <c r="D67">
        <f>SUM(D48:D66)</f>
        <v>487</v>
      </c>
      <c r="E67">
        <f t="shared" ref="E67:U67" si="17">SUM(E48:E66)</f>
        <v>486</v>
      </c>
      <c r="F67">
        <f t="shared" si="17"/>
        <v>452</v>
      </c>
      <c r="G67">
        <f>SUM(G48:G66)</f>
        <v>487</v>
      </c>
      <c r="H67">
        <f>SUM(H48:H66)</f>
        <v>551</v>
      </c>
      <c r="I67">
        <f>SUM(I48:I66)</f>
        <v>452</v>
      </c>
      <c r="J67">
        <f t="shared" si="17"/>
        <v>0</v>
      </c>
      <c r="K67">
        <f t="shared" si="17"/>
        <v>0</v>
      </c>
      <c r="L67">
        <f t="shared" si="17"/>
        <v>0</v>
      </c>
      <c r="M67">
        <f t="shared" si="17"/>
        <v>0</v>
      </c>
      <c r="N67">
        <f t="shared" si="17"/>
        <v>0</v>
      </c>
      <c r="O67">
        <f t="shared" si="17"/>
        <v>0</v>
      </c>
      <c r="P67">
        <f t="shared" si="17"/>
        <v>0</v>
      </c>
      <c r="Q67">
        <f t="shared" si="17"/>
        <v>0</v>
      </c>
      <c r="R67">
        <f t="shared" si="17"/>
        <v>0</v>
      </c>
      <c r="S67">
        <f t="shared" si="17"/>
        <v>0</v>
      </c>
      <c r="T67">
        <f t="shared" si="17"/>
        <v>0</v>
      </c>
      <c r="U67">
        <f t="shared" si="17"/>
        <v>0</v>
      </c>
    </row>
    <row r="70" spans="1:27" x14ac:dyDescent="0.25">
      <c r="A70" s="7" t="s">
        <v>29</v>
      </c>
    </row>
    <row r="71" spans="1:27" x14ac:dyDescent="0.25">
      <c r="A71" s="7" t="s">
        <v>0</v>
      </c>
      <c r="B71" s="7" t="s">
        <v>1</v>
      </c>
      <c r="C71" s="7" t="s">
        <v>2</v>
      </c>
      <c r="D71" s="7" t="s">
        <v>3</v>
      </c>
      <c r="E71" s="7" t="s">
        <v>4</v>
      </c>
      <c r="F71" s="7" t="s">
        <v>5</v>
      </c>
      <c r="G71" s="7" t="s">
        <v>6</v>
      </c>
      <c r="H71" s="7" t="s">
        <v>7</v>
      </c>
      <c r="I71" s="7" t="s">
        <v>8</v>
      </c>
      <c r="J71" s="7" t="s">
        <v>22</v>
      </c>
      <c r="K71" s="7" t="s">
        <v>23</v>
      </c>
      <c r="L71" s="7" t="s">
        <v>24</v>
      </c>
      <c r="M71" s="7" t="s">
        <v>6</v>
      </c>
      <c r="N71" s="7" t="s">
        <v>7</v>
      </c>
      <c r="O71" s="7" t="s">
        <v>8</v>
      </c>
      <c r="P71" s="7" t="s">
        <v>25</v>
      </c>
      <c r="Q71" s="7" t="s">
        <v>26</v>
      </c>
      <c r="R71" s="7" t="s">
        <v>27</v>
      </c>
      <c r="S71" s="7" t="s">
        <v>9</v>
      </c>
      <c r="T71" s="7" t="s">
        <v>10</v>
      </c>
      <c r="U71" s="7" t="s">
        <v>11</v>
      </c>
      <c r="V71" s="7"/>
      <c r="W71" s="7" t="s">
        <v>12</v>
      </c>
      <c r="X71" s="7" t="s">
        <v>13</v>
      </c>
      <c r="Y71" s="7" t="s">
        <v>14</v>
      </c>
      <c r="Z71" s="7" t="s">
        <v>15</v>
      </c>
      <c r="AA71" s="7" t="s">
        <v>16</v>
      </c>
    </row>
    <row r="73" spans="1:27" x14ac:dyDescent="0.25">
      <c r="A73">
        <v>1</v>
      </c>
      <c r="B73">
        <v>434</v>
      </c>
      <c r="C73" t="s">
        <v>216</v>
      </c>
      <c r="D73" s="4">
        <f>1+50+1</f>
        <v>52</v>
      </c>
      <c r="E73" s="2">
        <f>50+1</f>
        <v>51</v>
      </c>
      <c r="F73" s="2">
        <f>50+1</f>
        <v>51</v>
      </c>
      <c r="G73" s="4">
        <f>1+50+1</f>
        <v>52</v>
      </c>
      <c r="H73" s="2">
        <f>50+1</f>
        <v>51</v>
      </c>
      <c r="I73" s="2">
        <f>47+1</f>
        <v>48</v>
      </c>
      <c r="W73">
        <f>SUM(D73:V73)</f>
        <v>305</v>
      </c>
      <c r="X73">
        <f>IF(ISERROR(SMALL($D73:$U73,1)),0,MAX(SMALL($D73:$U73,1),0))</f>
        <v>48</v>
      </c>
      <c r="Y73">
        <f>IF(ISERROR(SMALL($D73:$U73,2)),0,MAX(SMALL($D73:$U73,2),0))</f>
        <v>51</v>
      </c>
      <c r="Z73">
        <f>IF(ISERROR(SMALL($D73:$U73,3)),0,MAX(SMALL($D73:$U73,3),0))</f>
        <v>51</v>
      </c>
      <c r="AA73">
        <f>+W73-X73-Y73-Z73</f>
        <v>155</v>
      </c>
    </row>
    <row r="74" spans="1:27" x14ac:dyDescent="0.25">
      <c r="A74">
        <v>2</v>
      </c>
      <c r="B74">
        <v>407</v>
      </c>
      <c r="C74" t="s">
        <v>223</v>
      </c>
      <c r="D74">
        <v>45</v>
      </c>
      <c r="E74">
        <v>47</v>
      </c>
      <c r="F74">
        <v>47</v>
      </c>
      <c r="G74">
        <v>43</v>
      </c>
      <c r="H74">
        <v>45</v>
      </c>
      <c r="I74">
        <v>45</v>
      </c>
      <c r="W74">
        <f>SUM(D74:V74)</f>
        <v>272</v>
      </c>
      <c r="X74">
        <f>IF(ISERROR(SMALL($D74:$U74,1)),0,MAX(SMALL($D74:$U74,1),0))</f>
        <v>43</v>
      </c>
      <c r="Y74">
        <f>IF(ISERROR(SMALL($D74:$U74,2)),0,MAX(SMALL($D74:$U74,2),0))</f>
        <v>45</v>
      </c>
      <c r="Z74">
        <f>IF(ISERROR(SMALL($D74:$U74,3)),0,MAX(SMALL($D74:$U74,3),0))</f>
        <v>45</v>
      </c>
      <c r="AA74">
        <f>+W74-X74-Y74-Z74</f>
        <v>139</v>
      </c>
    </row>
    <row r="75" spans="1:27" x14ac:dyDescent="0.25">
      <c r="A75">
        <v>3</v>
      </c>
      <c r="B75">
        <v>470</v>
      </c>
      <c r="C75" t="s">
        <v>226</v>
      </c>
      <c r="D75">
        <v>41</v>
      </c>
      <c r="E75">
        <v>43</v>
      </c>
      <c r="F75">
        <v>45</v>
      </c>
      <c r="G75">
        <v>45</v>
      </c>
      <c r="H75">
        <v>43</v>
      </c>
      <c r="I75">
        <v>43</v>
      </c>
      <c r="W75">
        <f>SUM(D75:V75)</f>
        <v>260</v>
      </c>
      <c r="X75">
        <f>IF(ISERROR(SMALL($D75:$U75,1)),0,MAX(SMALL($D75:$U75,1),0))</f>
        <v>41</v>
      </c>
      <c r="Y75">
        <f>IF(ISERROR(SMALL($D75:$U75,2)),0,MAX(SMALL($D75:$U75,2),0))</f>
        <v>43</v>
      </c>
      <c r="Z75">
        <f>IF(ISERROR(SMALL($D75:$U75,3)),0,MAX(SMALL($D75:$U75,3),0))</f>
        <v>43</v>
      </c>
      <c r="AA75">
        <f>+W75-X75-Y75-Z75</f>
        <v>133</v>
      </c>
    </row>
    <row r="76" spans="1:27" x14ac:dyDescent="0.25">
      <c r="A76">
        <v>4</v>
      </c>
      <c r="B76">
        <v>415</v>
      </c>
      <c r="C76" t="s">
        <v>228</v>
      </c>
      <c r="D76">
        <v>47</v>
      </c>
      <c r="E76">
        <v>41</v>
      </c>
      <c r="F76">
        <v>0</v>
      </c>
      <c r="G76">
        <v>47</v>
      </c>
      <c r="H76">
        <v>47</v>
      </c>
      <c r="I76">
        <v>50</v>
      </c>
      <c r="W76">
        <f>SUM(D76:V76)</f>
        <v>232</v>
      </c>
      <c r="X76">
        <f t="shared" ref="X76:X78" si="18">IF(ISERROR(SMALL($D76:$U76,1)),0,MAX(SMALL($D76:$U76,1),0))</f>
        <v>0</v>
      </c>
      <c r="Y76">
        <f t="shared" ref="Y76:Y78" si="19">IF(ISERROR(SMALL($D76:$U76,2)),0,MAX(SMALL($D76:$U76,2),0))</f>
        <v>41</v>
      </c>
      <c r="Z76">
        <f t="shared" ref="Z76:Z78" si="20">IF(ISERROR(SMALL($D76:$U76,3)),0,MAX(SMALL($D76:$U76,3),0))</f>
        <v>47</v>
      </c>
      <c r="AA76">
        <f t="shared" ref="AA76:AA78" si="21">+W76-X76-Y76-Z76</f>
        <v>144</v>
      </c>
    </row>
    <row r="77" spans="1:27" x14ac:dyDescent="0.25">
      <c r="A77">
        <v>5</v>
      </c>
      <c r="B77">
        <v>420</v>
      </c>
      <c r="C77" t="s">
        <v>227</v>
      </c>
      <c r="D77">
        <v>43</v>
      </c>
      <c r="E77">
        <v>45</v>
      </c>
      <c r="F77">
        <v>0</v>
      </c>
      <c r="G77">
        <v>41</v>
      </c>
      <c r="H77">
        <v>41</v>
      </c>
      <c r="I77">
        <v>41</v>
      </c>
      <c r="W77">
        <f>SUM(D77:V77)</f>
        <v>211</v>
      </c>
      <c r="X77">
        <f t="shared" si="18"/>
        <v>0</v>
      </c>
      <c r="Y77">
        <f t="shared" si="19"/>
        <v>41</v>
      </c>
      <c r="Z77">
        <f t="shared" si="20"/>
        <v>41</v>
      </c>
      <c r="AA77">
        <f t="shared" si="21"/>
        <v>129</v>
      </c>
    </row>
    <row r="78" spans="1:27" x14ac:dyDescent="0.25">
      <c r="A78">
        <v>6</v>
      </c>
      <c r="W78">
        <f t="shared" ref="W78" si="22">SUM(D78:V78)</f>
        <v>0</v>
      </c>
      <c r="X78">
        <f t="shared" si="18"/>
        <v>0</v>
      </c>
      <c r="Y78">
        <f t="shared" si="19"/>
        <v>0</v>
      </c>
      <c r="Z78">
        <f t="shared" si="20"/>
        <v>0</v>
      </c>
      <c r="AA78">
        <f t="shared" si="21"/>
        <v>0</v>
      </c>
    </row>
    <row r="79" spans="1:27" x14ac:dyDescent="0.25">
      <c r="A79">
        <v>7</v>
      </c>
    </row>
    <row r="80" spans="1:27" x14ac:dyDescent="0.25">
      <c r="A80">
        <v>8</v>
      </c>
    </row>
    <row r="82" spans="1:21" x14ac:dyDescent="0.25">
      <c r="D82">
        <f>SUM(D73:D81)</f>
        <v>228</v>
      </c>
      <c r="E82">
        <f t="shared" ref="E82:U82" si="23">SUM(E73:E81)</f>
        <v>227</v>
      </c>
      <c r="F82">
        <f t="shared" si="23"/>
        <v>143</v>
      </c>
      <c r="G82">
        <f>SUM(G73:G81)</f>
        <v>228</v>
      </c>
      <c r="H82">
        <f>SUM(H73:H81)</f>
        <v>227</v>
      </c>
      <c r="I82">
        <f>SUM(I73:I81)</f>
        <v>227</v>
      </c>
      <c r="J82">
        <f t="shared" si="23"/>
        <v>0</v>
      </c>
      <c r="K82">
        <f t="shared" si="23"/>
        <v>0</v>
      </c>
      <c r="L82">
        <f t="shared" si="23"/>
        <v>0</v>
      </c>
      <c r="M82">
        <f t="shared" si="23"/>
        <v>0</v>
      </c>
      <c r="N82">
        <f t="shared" si="23"/>
        <v>0</v>
      </c>
      <c r="O82">
        <f t="shared" si="23"/>
        <v>0</v>
      </c>
      <c r="P82">
        <f t="shared" si="23"/>
        <v>0</v>
      </c>
      <c r="Q82">
        <f t="shared" si="23"/>
        <v>0</v>
      </c>
      <c r="R82">
        <f t="shared" si="23"/>
        <v>0</v>
      </c>
      <c r="S82">
        <f t="shared" si="23"/>
        <v>0</v>
      </c>
      <c r="T82">
        <f t="shared" si="23"/>
        <v>0</v>
      </c>
      <c r="U82">
        <f t="shared" si="23"/>
        <v>0</v>
      </c>
    </row>
    <row r="85" spans="1:21" x14ac:dyDescent="0.25">
      <c r="A85" s="3"/>
      <c r="B85" t="s">
        <v>17</v>
      </c>
    </row>
    <row r="86" spans="1:21" x14ac:dyDescent="0.25">
      <c r="A86" s="2"/>
      <c r="B86" t="s">
        <v>18</v>
      </c>
    </row>
    <row r="87" spans="1:21" x14ac:dyDescent="0.25">
      <c r="A87" s="4"/>
      <c r="B87" t="s">
        <v>19</v>
      </c>
    </row>
    <row r="88" spans="1:21" x14ac:dyDescent="0.25">
      <c r="A88" s="6"/>
      <c r="B88" t="s">
        <v>20</v>
      </c>
    </row>
    <row r="91" spans="1:21" x14ac:dyDescent="0.25">
      <c r="A91" t="s">
        <v>21</v>
      </c>
    </row>
    <row r="92" spans="1:21" x14ac:dyDescent="0.25">
      <c r="A92" t="s">
        <v>30</v>
      </c>
    </row>
  </sheetData>
  <sortState xmlns:xlrd2="http://schemas.microsoft.com/office/spreadsheetml/2017/richdata2" ref="B3:W38">
    <sortCondition descending="1" ref="W3:W38"/>
  </sortState>
  <mergeCells count="1">
    <mergeCell ref="AC1:AD1"/>
  </mergeCells>
  <phoneticPr fontId="2" type="noConversion"/>
  <pageMargins left="0.7" right="0.7" top="0.75" bottom="0.75" header="0.3" footer="0.3"/>
  <ignoredErrors>
    <ignoredError sqref="G7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84"/>
  <sheetViews>
    <sheetView topLeftCell="A36" zoomScale="75" zoomScaleNormal="75" workbookViewId="0">
      <selection activeCell="D4" sqref="D4:D14"/>
    </sheetView>
  </sheetViews>
  <sheetFormatPr defaultRowHeight="15" x14ac:dyDescent="0.25"/>
  <cols>
    <col min="1" max="1" width="10.42578125" customWidth="1"/>
    <col min="3" max="3" width="29" bestFit="1" customWidth="1"/>
    <col min="8" max="21" width="9.7109375" customWidth="1"/>
    <col min="22" max="22" width="5.28515625" customWidth="1"/>
    <col min="23" max="23" width="9.7109375" bestFit="1" customWidth="1"/>
    <col min="24" max="26" width="8.7109375" bestFit="1" customWidth="1"/>
    <col min="27" max="27" width="6.5703125" bestFit="1" customWidth="1"/>
    <col min="33" max="33" width="27.7109375" bestFit="1" customWidth="1"/>
    <col min="34" max="34" width="27.5703125" bestFit="1" customWidth="1"/>
  </cols>
  <sheetData>
    <row r="1" spans="1:30" ht="15.75" thickBot="1" x14ac:dyDescent="0.3">
      <c r="A1" s="7" t="s">
        <v>31</v>
      </c>
    </row>
    <row r="2" spans="1:30" ht="15.75" thickBo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244</v>
      </c>
      <c r="H2" s="7" t="s">
        <v>245</v>
      </c>
      <c r="I2" s="7" t="s">
        <v>246</v>
      </c>
      <c r="J2" s="7" t="s">
        <v>22</v>
      </c>
      <c r="K2" s="7" t="s">
        <v>23</v>
      </c>
      <c r="L2" s="7" t="s">
        <v>24</v>
      </c>
      <c r="M2" s="7" t="s">
        <v>3</v>
      </c>
      <c r="N2" s="7" t="s">
        <v>4</v>
      </c>
      <c r="O2" s="7" t="s">
        <v>5</v>
      </c>
      <c r="P2" s="7" t="s">
        <v>25</v>
      </c>
      <c r="Q2" s="7" t="s">
        <v>26</v>
      </c>
      <c r="R2" s="7" t="s">
        <v>27</v>
      </c>
      <c r="S2" s="7" t="s">
        <v>9</v>
      </c>
      <c r="T2" s="7" t="s">
        <v>10</v>
      </c>
      <c r="U2" s="7" t="s">
        <v>11</v>
      </c>
      <c r="V2" s="7"/>
      <c r="W2" s="7" t="s">
        <v>12</v>
      </c>
      <c r="X2" s="7" t="s">
        <v>13</v>
      </c>
      <c r="Y2" s="7" t="s">
        <v>14</v>
      </c>
      <c r="Z2" s="7" t="s">
        <v>15</v>
      </c>
      <c r="AA2" s="7" t="s">
        <v>16</v>
      </c>
      <c r="AC2" s="16" t="s">
        <v>159</v>
      </c>
      <c r="AD2" s="17"/>
    </row>
    <row r="3" spans="1:30" x14ac:dyDescent="0.25">
      <c r="AC3" s="8"/>
      <c r="AD3" s="9"/>
    </row>
    <row r="4" spans="1:30" x14ac:dyDescent="0.25">
      <c r="A4">
        <v>1</v>
      </c>
      <c r="B4">
        <v>36</v>
      </c>
      <c r="C4" t="s">
        <v>43</v>
      </c>
      <c r="D4">
        <v>35</v>
      </c>
      <c r="E4">
        <v>33</v>
      </c>
      <c r="F4">
        <v>27</v>
      </c>
      <c r="G4" s="4">
        <f>1+37+1</f>
        <v>39</v>
      </c>
      <c r="H4">
        <v>37</v>
      </c>
      <c r="I4">
        <v>37</v>
      </c>
      <c r="W4">
        <f t="shared" ref="W4:W27" si="0">SUM(D4:U4)</f>
        <v>208</v>
      </c>
      <c r="X4">
        <f>IF(ISERROR(SMALL($D4:$U4,1)),0,MAX(SMALL($D4:$U4,1),0))</f>
        <v>27</v>
      </c>
      <c r="Y4">
        <f>IF(ISERROR(SMALL($D4:$U4,2)),0,MAX(SMALL($D4:$U4,2),0))</f>
        <v>33</v>
      </c>
      <c r="Z4">
        <f>IF(ISERROR(SMALL($D4:$U4,3)),0,MAX(SMALL($D4:$U4,3),0))</f>
        <v>35</v>
      </c>
      <c r="AA4">
        <f t="shared" ref="AA4" si="1">+W4-X4-Y4-Z4</f>
        <v>113</v>
      </c>
      <c r="AC4" s="8" t="s">
        <v>160</v>
      </c>
      <c r="AD4" s="9">
        <v>40</v>
      </c>
    </row>
    <row r="5" spans="1:30" x14ac:dyDescent="0.25">
      <c r="A5">
        <v>2</v>
      </c>
      <c r="B5">
        <v>5</v>
      </c>
      <c r="C5" t="s">
        <v>204</v>
      </c>
      <c r="D5" s="2">
        <f>40+1</f>
        <v>41</v>
      </c>
      <c r="E5">
        <v>37</v>
      </c>
      <c r="F5">
        <v>25</v>
      </c>
      <c r="G5">
        <v>29</v>
      </c>
      <c r="H5">
        <v>19</v>
      </c>
      <c r="I5">
        <v>27</v>
      </c>
      <c r="W5">
        <f t="shared" si="0"/>
        <v>178</v>
      </c>
      <c r="X5">
        <f t="shared" ref="X5:X27" si="2">IF(ISERROR(SMALL($D5:$U5,1)),0,MAX(SMALL($D5:$U5,1),0))</f>
        <v>19</v>
      </c>
      <c r="Y5">
        <f t="shared" ref="Y5:Y27" si="3">IF(ISERROR(SMALL($D5:$U5,2)),0,MAX(SMALL($D5:$U5,2),0))</f>
        <v>25</v>
      </c>
      <c r="Z5">
        <f t="shared" ref="Z5:Z27" si="4">IF(ISERROR(SMALL($D5:$U5,3)),0,MAX(SMALL($D5:$U5,3),0))</f>
        <v>27</v>
      </c>
      <c r="AA5">
        <f t="shared" ref="AA5:AA27" si="5">+W5-X5-Y5-Z5</f>
        <v>107</v>
      </c>
      <c r="AC5" s="8" t="s">
        <v>161</v>
      </c>
      <c r="AD5" s="9">
        <v>37</v>
      </c>
    </row>
    <row r="6" spans="1:30" x14ac:dyDescent="0.25">
      <c r="A6">
        <v>3</v>
      </c>
      <c r="B6">
        <v>7</v>
      </c>
      <c r="C6" t="s">
        <v>35</v>
      </c>
      <c r="D6">
        <v>31</v>
      </c>
      <c r="E6">
        <v>18</v>
      </c>
      <c r="F6">
        <v>28</v>
      </c>
      <c r="G6">
        <v>31</v>
      </c>
      <c r="H6">
        <v>33</v>
      </c>
      <c r="I6">
        <v>35</v>
      </c>
      <c r="W6">
        <f t="shared" si="0"/>
        <v>176</v>
      </c>
      <c r="X6">
        <f t="shared" si="2"/>
        <v>18</v>
      </c>
      <c r="Y6">
        <f t="shared" si="3"/>
        <v>28</v>
      </c>
      <c r="Z6">
        <f t="shared" si="4"/>
        <v>31</v>
      </c>
      <c r="AA6">
        <f t="shared" si="5"/>
        <v>99</v>
      </c>
      <c r="AC6" s="8" t="s">
        <v>162</v>
      </c>
      <c r="AD6" s="9">
        <v>35</v>
      </c>
    </row>
    <row r="7" spans="1:30" x14ac:dyDescent="0.25">
      <c r="A7">
        <v>4</v>
      </c>
      <c r="B7">
        <v>12</v>
      </c>
      <c r="C7" t="s">
        <v>38</v>
      </c>
      <c r="D7">
        <v>26</v>
      </c>
      <c r="E7">
        <v>27</v>
      </c>
      <c r="F7">
        <v>30</v>
      </c>
      <c r="G7">
        <v>28</v>
      </c>
      <c r="H7">
        <v>31</v>
      </c>
      <c r="I7">
        <v>30</v>
      </c>
      <c r="W7">
        <f t="shared" si="0"/>
        <v>172</v>
      </c>
      <c r="X7">
        <f t="shared" si="2"/>
        <v>26</v>
      </c>
      <c r="Y7">
        <f t="shared" si="3"/>
        <v>27</v>
      </c>
      <c r="Z7">
        <f t="shared" si="4"/>
        <v>28</v>
      </c>
      <c r="AA7">
        <f t="shared" si="5"/>
        <v>91</v>
      </c>
      <c r="AC7" s="8" t="s">
        <v>163</v>
      </c>
      <c r="AD7" s="9">
        <v>33</v>
      </c>
    </row>
    <row r="8" spans="1:30" x14ac:dyDescent="0.25">
      <c r="A8">
        <v>5</v>
      </c>
      <c r="B8">
        <v>22</v>
      </c>
      <c r="C8" t="s">
        <v>40</v>
      </c>
      <c r="D8">
        <v>29</v>
      </c>
      <c r="E8">
        <v>28</v>
      </c>
      <c r="F8">
        <v>22</v>
      </c>
      <c r="G8">
        <v>26</v>
      </c>
      <c r="H8">
        <v>30</v>
      </c>
      <c r="I8">
        <v>31</v>
      </c>
      <c r="W8">
        <f t="shared" si="0"/>
        <v>166</v>
      </c>
      <c r="X8">
        <f t="shared" si="2"/>
        <v>22</v>
      </c>
      <c r="Y8">
        <f t="shared" si="3"/>
        <v>26</v>
      </c>
      <c r="Z8">
        <f t="shared" si="4"/>
        <v>28</v>
      </c>
      <c r="AA8">
        <f t="shared" si="5"/>
        <v>90</v>
      </c>
      <c r="AC8" s="8" t="s">
        <v>164</v>
      </c>
      <c r="AD8" s="9">
        <v>31</v>
      </c>
    </row>
    <row r="9" spans="1:30" x14ac:dyDescent="0.25">
      <c r="A9">
        <v>6</v>
      </c>
      <c r="B9">
        <v>28</v>
      </c>
      <c r="C9" t="s">
        <v>42</v>
      </c>
      <c r="D9">
        <v>30</v>
      </c>
      <c r="E9">
        <v>35</v>
      </c>
      <c r="F9">
        <v>35</v>
      </c>
      <c r="G9">
        <v>21</v>
      </c>
      <c r="H9">
        <v>23</v>
      </c>
      <c r="I9">
        <v>19</v>
      </c>
      <c r="W9">
        <f t="shared" si="0"/>
        <v>163</v>
      </c>
      <c r="X9">
        <f t="shared" si="2"/>
        <v>19</v>
      </c>
      <c r="Y9">
        <f t="shared" si="3"/>
        <v>21</v>
      </c>
      <c r="Z9">
        <f t="shared" si="4"/>
        <v>23</v>
      </c>
      <c r="AA9">
        <f t="shared" si="5"/>
        <v>100</v>
      </c>
      <c r="AC9" s="8" t="s">
        <v>165</v>
      </c>
      <c r="AD9" s="9">
        <v>30</v>
      </c>
    </row>
    <row r="10" spans="1:30" x14ac:dyDescent="0.25">
      <c r="A10">
        <v>7</v>
      </c>
      <c r="B10">
        <v>77</v>
      </c>
      <c r="C10" t="s">
        <v>45</v>
      </c>
      <c r="D10">
        <v>33</v>
      </c>
      <c r="E10">
        <v>26</v>
      </c>
      <c r="F10">
        <v>24</v>
      </c>
      <c r="G10">
        <v>25</v>
      </c>
      <c r="H10">
        <v>27</v>
      </c>
      <c r="I10">
        <v>25</v>
      </c>
      <c r="W10">
        <f t="shared" si="0"/>
        <v>160</v>
      </c>
      <c r="X10">
        <f t="shared" si="2"/>
        <v>24</v>
      </c>
      <c r="Y10">
        <f t="shared" si="3"/>
        <v>25</v>
      </c>
      <c r="Z10">
        <f t="shared" si="4"/>
        <v>25</v>
      </c>
      <c r="AA10">
        <f t="shared" si="5"/>
        <v>86</v>
      </c>
      <c r="AC10" s="8" t="s">
        <v>166</v>
      </c>
      <c r="AD10" s="9">
        <v>29</v>
      </c>
    </row>
    <row r="11" spans="1:30" x14ac:dyDescent="0.25">
      <c r="A11">
        <v>8</v>
      </c>
      <c r="B11">
        <v>26</v>
      </c>
      <c r="C11" t="s">
        <v>41</v>
      </c>
      <c r="D11">
        <v>18</v>
      </c>
      <c r="E11">
        <v>25</v>
      </c>
      <c r="F11">
        <v>29</v>
      </c>
      <c r="G11">
        <v>30</v>
      </c>
      <c r="H11">
        <v>21</v>
      </c>
      <c r="I11">
        <v>29</v>
      </c>
      <c r="W11">
        <f t="shared" si="0"/>
        <v>152</v>
      </c>
      <c r="X11">
        <f t="shared" si="2"/>
        <v>18</v>
      </c>
      <c r="Y11">
        <f t="shared" si="3"/>
        <v>21</v>
      </c>
      <c r="Z11">
        <f t="shared" si="4"/>
        <v>25</v>
      </c>
      <c r="AA11">
        <f t="shared" si="5"/>
        <v>88</v>
      </c>
      <c r="AC11" s="8" t="s">
        <v>167</v>
      </c>
      <c r="AD11" s="9">
        <v>28</v>
      </c>
    </row>
    <row r="12" spans="1:30" x14ac:dyDescent="0.25">
      <c r="A12">
        <v>9</v>
      </c>
      <c r="B12">
        <v>8</v>
      </c>
      <c r="C12" t="s">
        <v>36</v>
      </c>
      <c r="D12">
        <v>21</v>
      </c>
      <c r="E12">
        <v>20</v>
      </c>
      <c r="F12">
        <v>18</v>
      </c>
      <c r="G12">
        <v>24</v>
      </c>
      <c r="H12">
        <v>28</v>
      </c>
      <c r="I12">
        <v>26</v>
      </c>
      <c r="W12">
        <f t="shared" si="0"/>
        <v>137</v>
      </c>
      <c r="X12">
        <f t="shared" si="2"/>
        <v>18</v>
      </c>
      <c r="Y12">
        <f t="shared" si="3"/>
        <v>20</v>
      </c>
      <c r="Z12">
        <f t="shared" si="4"/>
        <v>21</v>
      </c>
      <c r="AA12">
        <f t="shared" si="5"/>
        <v>78</v>
      </c>
      <c r="AC12" s="8" t="s">
        <v>168</v>
      </c>
      <c r="AD12" s="9">
        <v>27</v>
      </c>
    </row>
    <row r="13" spans="1:30" x14ac:dyDescent="0.25">
      <c r="A13">
        <v>10</v>
      </c>
      <c r="B13">
        <v>4</v>
      </c>
      <c r="C13" t="s">
        <v>34</v>
      </c>
      <c r="D13">
        <v>23</v>
      </c>
      <c r="E13">
        <v>24</v>
      </c>
      <c r="F13">
        <v>17</v>
      </c>
      <c r="G13">
        <v>22</v>
      </c>
      <c r="H13">
        <v>26</v>
      </c>
      <c r="I13">
        <v>24</v>
      </c>
      <c r="W13">
        <f t="shared" si="0"/>
        <v>136</v>
      </c>
      <c r="X13">
        <f t="shared" si="2"/>
        <v>17</v>
      </c>
      <c r="Y13">
        <f t="shared" si="3"/>
        <v>22</v>
      </c>
      <c r="Z13">
        <f t="shared" si="4"/>
        <v>23</v>
      </c>
      <c r="AA13">
        <f t="shared" si="5"/>
        <v>74</v>
      </c>
      <c r="AC13" s="8" t="s">
        <v>169</v>
      </c>
      <c r="AD13" s="9">
        <v>26</v>
      </c>
    </row>
    <row r="14" spans="1:30" x14ac:dyDescent="0.25">
      <c r="A14">
        <v>11</v>
      </c>
      <c r="B14">
        <v>18</v>
      </c>
      <c r="C14" t="s">
        <v>39</v>
      </c>
      <c r="D14">
        <v>24</v>
      </c>
      <c r="E14">
        <v>19</v>
      </c>
      <c r="F14">
        <v>23</v>
      </c>
      <c r="G14">
        <v>19</v>
      </c>
      <c r="H14">
        <v>22</v>
      </c>
      <c r="I14">
        <v>21</v>
      </c>
      <c r="W14">
        <f t="shared" si="0"/>
        <v>128</v>
      </c>
      <c r="X14">
        <f t="shared" si="2"/>
        <v>19</v>
      </c>
      <c r="Y14">
        <f t="shared" si="3"/>
        <v>19</v>
      </c>
      <c r="Z14">
        <f t="shared" si="4"/>
        <v>21</v>
      </c>
      <c r="AA14">
        <f t="shared" si="5"/>
        <v>69</v>
      </c>
      <c r="AC14" s="8" t="s">
        <v>170</v>
      </c>
      <c r="AD14" s="9">
        <v>25</v>
      </c>
    </row>
    <row r="15" spans="1:30" x14ac:dyDescent="0.25">
      <c r="A15">
        <v>12</v>
      </c>
      <c r="B15">
        <v>79</v>
      </c>
      <c r="C15" t="s">
        <v>46</v>
      </c>
      <c r="D15">
        <v>20</v>
      </c>
      <c r="E15">
        <v>22</v>
      </c>
      <c r="F15">
        <v>20</v>
      </c>
      <c r="G15">
        <v>20</v>
      </c>
      <c r="H15">
        <v>24</v>
      </c>
      <c r="I15">
        <v>22</v>
      </c>
      <c r="W15">
        <f t="shared" si="0"/>
        <v>128</v>
      </c>
      <c r="X15">
        <f t="shared" si="2"/>
        <v>20</v>
      </c>
      <c r="Y15">
        <f t="shared" si="3"/>
        <v>20</v>
      </c>
      <c r="Z15">
        <f t="shared" si="4"/>
        <v>20</v>
      </c>
      <c r="AA15">
        <f t="shared" si="5"/>
        <v>68</v>
      </c>
      <c r="AC15" s="8" t="s">
        <v>171</v>
      </c>
      <c r="AD15" s="9">
        <v>24</v>
      </c>
    </row>
    <row r="16" spans="1:30" x14ac:dyDescent="0.25">
      <c r="A16">
        <v>13</v>
      </c>
      <c r="B16">
        <v>2</v>
      </c>
      <c r="C16" t="s">
        <v>270</v>
      </c>
      <c r="D16">
        <v>0</v>
      </c>
      <c r="E16">
        <v>0</v>
      </c>
      <c r="F16">
        <v>0</v>
      </c>
      <c r="G16">
        <v>40</v>
      </c>
      <c r="H16" s="2">
        <f>40+1</f>
        <v>41</v>
      </c>
      <c r="I16" s="2">
        <f>40+1</f>
        <v>41</v>
      </c>
      <c r="W16">
        <f t="shared" si="0"/>
        <v>122</v>
      </c>
      <c r="X16">
        <f t="shared" si="2"/>
        <v>0</v>
      </c>
      <c r="Y16">
        <f t="shared" si="3"/>
        <v>0</v>
      </c>
      <c r="Z16">
        <f t="shared" si="4"/>
        <v>0</v>
      </c>
      <c r="AA16">
        <f t="shared" si="5"/>
        <v>122</v>
      </c>
      <c r="AC16" s="8" t="s">
        <v>172</v>
      </c>
      <c r="AD16" s="9">
        <v>23</v>
      </c>
    </row>
    <row r="17" spans="1:30" x14ac:dyDescent="0.25">
      <c r="A17">
        <v>14</v>
      </c>
      <c r="B17">
        <v>17</v>
      </c>
      <c r="C17" t="s">
        <v>207</v>
      </c>
      <c r="D17" s="3">
        <f>1+37</f>
        <v>38</v>
      </c>
      <c r="E17" s="2">
        <f>40+1</f>
        <v>41</v>
      </c>
      <c r="F17" s="2">
        <f>37+1</f>
        <v>38</v>
      </c>
      <c r="G17">
        <v>0</v>
      </c>
      <c r="H17">
        <v>0</v>
      </c>
      <c r="I17">
        <v>0</v>
      </c>
      <c r="W17">
        <f t="shared" si="0"/>
        <v>117</v>
      </c>
      <c r="X17">
        <f t="shared" si="2"/>
        <v>0</v>
      </c>
      <c r="Y17">
        <f t="shared" si="3"/>
        <v>0</v>
      </c>
      <c r="Z17">
        <f t="shared" si="4"/>
        <v>0</v>
      </c>
      <c r="AA17">
        <f t="shared" si="5"/>
        <v>117</v>
      </c>
      <c r="AC17" s="8" t="s">
        <v>173</v>
      </c>
      <c r="AD17" s="9">
        <v>22</v>
      </c>
    </row>
    <row r="18" spans="1:30" x14ac:dyDescent="0.25">
      <c r="A18">
        <v>15</v>
      </c>
      <c r="B18">
        <v>11</v>
      </c>
      <c r="C18" t="s">
        <v>37</v>
      </c>
      <c r="D18">
        <v>27</v>
      </c>
      <c r="E18">
        <v>29</v>
      </c>
      <c r="F18">
        <v>33</v>
      </c>
      <c r="G18">
        <v>27</v>
      </c>
      <c r="H18">
        <v>0</v>
      </c>
      <c r="I18">
        <v>0</v>
      </c>
      <c r="W18">
        <f t="shared" si="0"/>
        <v>116</v>
      </c>
      <c r="X18">
        <f t="shared" si="2"/>
        <v>0</v>
      </c>
      <c r="Y18">
        <f t="shared" si="3"/>
        <v>0</v>
      </c>
      <c r="Z18">
        <f t="shared" si="4"/>
        <v>27</v>
      </c>
      <c r="AA18">
        <f t="shared" si="5"/>
        <v>89</v>
      </c>
      <c r="AC18" s="8" t="s">
        <v>174</v>
      </c>
      <c r="AD18" s="9">
        <v>21</v>
      </c>
    </row>
    <row r="19" spans="1:30" x14ac:dyDescent="0.25">
      <c r="A19">
        <v>16</v>
      </c>
      <c r="B19">
        <v>27</v>
      </c>
      <c r="C19" t="s">
        <v>208</v>
      </c>
      <c r="D19">
        <v>25</v>
      </c>
      <c r="E19">
        <v>31</v>
      </c>
      <c r="F19">
        <v>31</v>
      </c>
      <c r="G19">
        <v>18</v>
      </c>
      <c r="H19">
        <v>0</v>
      </c>
      <c r="I19">
        <v>0</v>
      </c>
      <c r="W19">
        <f t="shared" si="0"/>
        <v>105</v>
      </c>
      <c r="X19">
        <f t="shared" si="2"/>
        <v>0</v>
      </c>
      <c r="Y19">
        <f t="shared" si="3"/>
        <v>0</v>
      </c>
      <c r="Z19">
        <f t="shared" si="4"/>
        <v>18</v>
      </c>
      <c r="AA19">
        <f t="shared" si="5"/>
        <v>87</v>
      </c>
      <c r="AC19" s="8" t="s">
        <v>175</v>
      </c>
      <c r="AD19" s="9">
        <v>20</v>
      </c>
    </row>
    <row r="20" spans="1:30" x14ac:dyDescent="0.25">
      <c r="A20">
        <v>17</v>
      </c>
      <c r="B20">
        <v>94</v>
      </c>
      <c r="C20" t="s">
        <v>269</v>
      </c>
      <c r="D20">
        <v>0</v>
      </c>
      <c r="E20">
        <v>0</v>
      </c>
      <c r="F20">
        <v>0</v>
      </c>
      <c r="G20">
        <v>35</v>
      </c>
      <c r="H20">
        <v>35</v>
      </c>
      <c r="I20">
        <v>33</v>
      </c>
      <c r="W20">
        <f t="shared" si="0"/>
        <v>103</v>
      </c>
      <c r="X20">
        <f t="shared" si="2"/>
        <v>0</v>
      </c>
      <c r="Y20">
        <f t="shared" si="3"/>
        <v>0</v>
      </c>
      <c r="Z20">
        <f t="shared" si="4"/>
        <v>0</v>
      </c>
      <c r="AA20">
        <f t="shared" si="5"/>
        <v>103</v>
      </c>
      <c r="AC20" s="8" t="s">
        <v>176</v>
      </c>
      <c r="AD20" s="9">
        <v>19</v>
      </c>
    </row>
    <row r="21" spans="1:30" x14ac:dyDescent="0.25">
      <c r="A21">
        <v>18</v>
      </c>
      <c r="B21">
        <v>29</v>
      </c>
      <c r="C21" t="s">
        <v>203</v>
      </c>
      <c r="D21">
        <v>28</v>
      </c>
      <c r="E21">
        <v>30</v>
      </c>
      <c r="F21">
        <v>40</v>
      </c>
      <c r="G21">
        <v>0</v>
      </c>
      <c r="H21">
        <v>0</v>
      </c>
      <c r="I21">
        <v>0</v>
      </c>
      <c r="W21">
        <f t="shared" si="0"/>
        <v>98</v>
      </c>
      <c r="X21">
        <f t="shared" si="2"/>
        <v>0</v>
      </c>
      <c r="Y21">
        <f t="shared" si="3"/>
        <v>0</v>
      </c>
      <c r="Z21">
        <f t="shared" si="4"/>
        <v>0</v>
      </c>
      <c r="AA21">
        <f t="shared" si="5"/>
        <v>98</v>
      </c>
      <c r="AC21" s="8" t="s">
        <v>177</v>
      </c>
      <c r="AD21" s="9">
        <v>18</v>
      </c>
    </row>
    <row r="22" spans="1:30" x14ac:dyDescent="0.25">
      <c r="A22">
        <v>19</v>
      </c>
      <c r="B22">
        <v>13</v>
      </c>
      <c r="C22" t="s">
        <v>267</v>
      </c>
      <c r="D22">
        <v>0</v>
      </c>
      <c r="E22">
        <v>0</v>
      </c>
      <c r="F22">
        <v>0</v>
      </c>
      <c r="G22">
        <v>33</v>
      </c>
      <c r="H22">
        <v>29</v>
      </c>
      <c r="I22">
        <v>28</v>
      </c>
      <c r="W22">
        <f t="shared" si="0"/>
        <v>90</v>
      </c>
      <c r="X22">
        <f t="shared" si="2"/>
        <v>0</v>
      </c>
      <c r="Y22">
        <f t="shared" si="3"/>
        <v>0</v>
      </c>
      <c r="Z22">
        <f t="shared" si="4"/>
        <v>0</v>
      </c>
      <c r="AA22">
        <f t="shared" si="5"/>
        <v>90</v>
      </c>
      <c r="AC22" s="8" t="s">
        <v>178</v>
      </c>
      <c r="AD22" s="9">
        <v>17</v>
      </c>
    </row>
    <row r="23" spans="1:30" x14ac:dyDescent="0.25">
      <c r="A23">
        <v>20</v>
      </c>
      <c r="B23">
        <v>21</v>
      </c>
      <c r="C23" t="s">
        <v>266</v>
      </c>
      <c r="D23">
        <v>0</v>
      </c>
      <c r="E23">
        <v>0</v>
      </c>
      <c r="F23">
        <v>0</v>
      </c>
      <c r="G23">
        <v>23</v>
      </c>
      <c r="H23">
        <v>25</v>
      </c>
      <c r="I23">
        <v>23</v>
      </c>
      <c r="W23">
        <f t="shared" si="0"/>
        <v>71</v>
      </c>
      <c r="X23">
        <f t="shared" si="2"/>
        <v>0</v>
      </c>
      <c r="Y23">
        <f t="shared" si="3"/>
        <v>0</v>
      </c>
      <c r="Z23">
        <f t="shared" si="4"/>
        <v>0</v>
      </c>
      <c r="AA23">
        <f t="shared" si="5"/>
        <v>71</v>
      </c>
      <c r="AC23" s="8" t="s">
        <v>179</v>
      </c>
      <c r="AD23" s="9">
        <v>16</v>
      </c>
    </row>
    <row r="24" spans="1:30" x14ac:dyDescent="0.25">
      <c r="A24">
        <v>21</v>
      </c>
      <c r="B24">
        <v>34</v>
      </c>
      <c r="C24" t="s">
        <v>209</v>
      </c>
      <c r="D24">
        <v>22</v>
      </c>
      <c r="E24">
        <v>23</v>
      </c>
      <c r="F24">
        <v>21</v>
      </c>
      <c r="G24">
        <v>0</v>
      </c>
      <c r="H24">
        <v>0</v>
      </c>
      <c r="I24">
        <v>0</v>
      </c>
      <c r="W24">
        <f t="shared" si="0"/>
        <v>66</v>
      </c>
      <c r="X24">
        <f t="shared" si="2"/>
        <v>0</v>
      </c>
      <c r="Y24">
        <f t="shared" si="3"/>
        <v>0</v>
      </c>
      <c r="Z24">
        <f t="shared" si="4"/>
        <v>0</v>
      </c>
      <c r="AA24">
        <f t="shared" si="5"/>
        <v>66</v>
      </c>
      <c r="AC24" s="8" t="s">
        <v>180</v>
      </c>
      <c r="AD24" s="9">
        <v>15</v>
      </c>
    </row>
    <row r="25" spans="1:30" x14ac:dyDescent="0.25">
      <c r="A25">
        <v>22</v>
      </c>
      <c r="B25">
        <v>45</v>
      </c>
      <c r="C25" t="s">
        <v>268</v>
      </c>
      <c r="D25">
        <v>0</v>
      </c>
      <c r="E25">
        <v>0</v>
      </c>
      <c r="F25">
        <v>0</v>
      </c>
      <c r="G25">
        <v>17</v>
      </c>
      <c r="H25">
        <v>20</v>
      </c>
      <c r="I25">
        <v>20</v>
      </c>
      <c r="W25">
        <f t="shared" si="0"/>
        <v>57</v>
      </c>
      <c r="X25">
        <f t="shared" si="2"/>
        <v>0</v>
      </c>
      <c r="Y25">
        <f t="shared" si="3"/>
        <v>0</v>
      </c>
      <c r="Z25">
        <f t="shared" si="4"/>
        <v>0</v>
      </c>
      <c r="AA25">
        <f t="shared" si="5"/>
        <v>57</v>
      </c>
      <c r="AC25" s="8" t="s">
        <v>181</v>
      </c>
      <c r="AD25" s="9">
        <v>14</v>
      </c>
    </row>
    <row r="26" spans="1:30" x14ac:dyDescent="0.25">
      <c r="A26">
        <v>23</v>
      </c>
      <c r="B26">
        <v>33</v>
      </c>
      <c r="C26" t="s">
        <v>210</v>
      </c>
      <c r="D26">
        <v>19</v>
      </c>
      <c r="E26">
        <v>17</v>
      </c>
      <c r="F26">
        <v>19</v>
      </c>
      <c r="G26">
        <v>0</v>
      </c>
      <c r="H26">
        <v>0</v>
      </c>
      <c r="I26">
        <v>0</v>
      </c>
      <c r="W26">
        <f t="shared" si="0"/>
        <v>55</v>
      </c>
      <c r="X26">
        <f t="shared" si="2"/>
        <v>0</v>
      </c>
      <c r="Y26">
        <f t="shared" si="3"/>
        <v>0</v>
      </c>
      <c r="Z26">
        <f t="shared" si="4"/>
        <v>0</v>
      </c>
      <c r="AA26">
        <f t="shared" si="5"/>
        <v>55</v>
      </c>
      <c r="AC26" s="8" t="s">
        <v>182</v>
      </c>
      <c r="AD26" s="9">
        <v>13</v>
      </c>
    </row>
    <row r="27" spans="1:30" x14ac:dyDescent="0.25">
      <c r="A27">
        <v>24</v>
      </c>
      <c r="B27">
        <v>65</v>
      </c>
      <c r="C27" t="s">
        <v>44</v>
      </c>
      <c r="D27" s="6" t="s">
        <v>20</v>
      </c>
      <c r="E27">
        <v>21</v>
      </c>
      <c r="F27">
        <v>26</v>
      </c>
      <c r="G27">
        <v>0</v>
      </c>
      <c r="H27">
        <v>0</v>
      </c>
      <c r="I27">
        <v>0</v>
      </c>
      <c r="W27">
        <f t="shared" si="0"/>
        <v>47</v>
      </c>
      <c r="X27">
        <f t="shared" si="2"/>
        <v>0</v>
      </c>
      <c r="Y27">
        <f t="shared" si="3"/>
        <v>0</v>
      </c>
      <c r="Z27">
        <f t="shared" si="4"/>
        <v>0</v>
      </c>
      <c r="AA27">
        <f t="shared" si="5"/>
        <v>47</v>
      </c>
      <c r="AC27" s="8" t="s">
        <v>183</v>
      </c>
      <c r="AD27" s="9">
        <v>12</v>
      </c>
    </row>
    <row r="28" spans="1:30" x14ac:dyDescent="0.25">
      <c r="A28">
        <v>25</v>
      </c>
      <c r="AC28" s="8" t="s">
        <v>184</v>
      </c>
      <c r="AD28" s="9">
        <v>11</v>
      </c>
    </row>
    <row r="29" spans="1:30" x14ac:dyDescent="0.25">
      <c r="A29">
        <v>26</v>
      </c>
      <c r="AC29" s="8" t="s">
        <v>185</v>
      </c>
      <c r="AD29" s="9">
        <v>10</v>
      </c>
    </row>
    <row r="30" spans="1:30" x14ac:dyDescent="0.25">
      <c r="AC30" s="8" t="s">
        <v>186</v>
      </c>
      <c r="AD30" s="9">
        <v>9</v>
      </c>
    </row>
    <row r="31" spans="1:30" x14ac:dyDescent="0.25">
      <c r="AC31" s="8" t="s">
        <v>187</v>
      </c>
      <c r="AD31" s="9">
        <v>8</v>
      </c>
    </row>
    <row r="32" spans="1:30" x14ac:dyDescent="0.25">
      <c r="AC32" s="8" t="s">
        <v>188</v>
      </c>
      <c r="AD32" s="9">
        <v>7</v>
      </c>
    </row>
    <row r="33" spans="1:30" x14ac:dyDescent="0.25">
      <c r="D33">
        <f>SUM(D4:D27)</f>
        <v>490</v>
      </c>
      <c r="E33">
        <f t="shared" ref="E33:U33" si="6">SUM(E4:E27)</f>
        <v>506</v>
      </c>
      <c r="F33">
        <f t="shared" si="6"/>
        <v>506</v>
      </c>
      <c r="G33">
        <f t="shared" si="6"/>
        <v>507</v>
      </c>
      <c r="H33">
        <f t="shared" si="6"/>
        <v>471</v>
      </c>
      <c r="I33">
        <f t="shared" si="6"/>
        <v>471</v>
      </c>
      <c r="J33">
        <f t="shared" si="6"/>
        <v>0</v>
      </c>
      <c r="K33">
        <f t="shared" si="6"/>
        <v>0</v>
      </c>
      <c r="L33">
        <f t="shared" si="6"/>
        <v>0</v>
      </c>
      <c r="M33">
        <f t="shared" si="6"/>
        <v>0</v>
      </c>
      <c r="N33">
        <f t="shared" si="6"/>
        <v>0</v>
      </c>
      <c r="O33">
        <f t="shared" si="6"/>
        <v>0</v>
      </c>
      <c r="P33">
        <f t="shared" si="6"/>
        <v>0</v>
      </c>
      <c r="Q33">
        <f t="shared" si="6"/>
        <v>0</v>
      </c>
      <c r="R33">
        <f t="shared" si="6"/>
        <v>0</v>
      </c>
      <c r="S33">
        <f t="shared" si="6"/>
        <v>0</v>
      </c>
      <c r="T33">
        <f t="shared" si="6"/>
        <v>0</v>
      </c>
      <c r="U33">
        <f t="shared" si="6"/>
        <v>0</v>
      </c>
      <c r="AC33" s="8" t="s">
        <v>189</v>
      </c>
      <c r="AD33" s="9">
        <v>6</v>
      </c>
    </row>
    <row r="34" spans="1:30" x14ac:dyDescent="0.25">
      <c r="AC34" s="8" t="s">
        <v>190</v>
      </c>
      <c r="AD34" s="9">
        <v>5</v>
      </c>
    </row>
    <row r="35" spans="1:30" x14ac:dyDescent="0.25">
      <c r="AC35" s="8" t="s">
        <v>191</v>
      </c>
      <c r="AD35" s="9">
        <v>4</v>
      </c>
    </row>
    <row r="36" spans="1:30" x14ac:dyDescent="0.25">
      <c r="A36" s="7" t="s">
        <v>32</v>
      </c>
      <c r="AC36" s="8" t="s">
        <v>192</v>
      </c>
      <c r="AD36" s="9">
        <v>3</v>
      </c>
    </row>
    <row r="37" spans="1:30" x14ac:dyDescent="0.25">
      <c r="A37" s="7" t="s">
        <v>0</v>
      </c>
      <c r="B37" s="7" t="s">
        <v>1</v>
      </c>
      <c r="C37" s="7" t="s">
        <v>2</v>
      </c>
      <c r="D37" s="7" t="s">
        <v>3</v>
      </c>
      <c r="E37" s="7" t="s">
        <v>4</v>
      </c>
      <c r="F37" s="7" t="s">
        <v>5</v>
      </c>
      <c r="G37" s="7" t="s">
        <v>244</v>
      </c>
      <c r="H37" s="7" t="s">
        <v>245</v>
      </c>
      <c r="I37" s="7" t="s">
        <v>246</v>
      </c>
      <c r="J37" s="7" t="s">
        <v>22</v>
      </c>
      <c r="K37" s="7" t="s">
        <v>23</v>
      </c>
      <c r="L37" s="7" t="s">
        <v>24</v>
      </c>
      <c r="M37" s="7" t="s">
        <v>3</v>
      </c>
      <c r="N37" s="7" t="s">
        <v>4</v>
      </c>
      <c r="O37" s="7" t="s">
        <v>5</v>
      </c>
      <c r="P37" s="7" t="s">
        <v>25</v>
      </c>
      <c r="Q37" s="7" t="s">
        <v>26</v>
      </c>
      <c r="R37" s="7" t="s">
        <v>27</v>
      </c>
      <c r="S37" s="7" t="s">
        <v>9</v>
      </c>
      <c r="T37" s="7" t="s">
        <v>10</v>
      </c>
      <c r="U37" s="7" t="s">
        <v>11</v>
      </c>
      <c r="V37" s="7"/>
      <c r="W37" s="7" t="s">
        <v>12</v>
      </c>
      <c r="X37" s="7" t="s">
        <v>13</v>
      </c>
      <c r="Y37" s="7" t="s">
        <v>14</v>
      </c>
      <c r="Z37" s="7" t="s">
        <v>15</v>
      </c>
      <c r="AA37" s="7" t="s">
        <v>16</v>
      </c>
      <c r="AC37" s="8" t="s">
        <v>193</v>
      </c>
      <c r="AD37" s="9">
        <v>2</v>
      </c>
    </row>
    <row r="38" spans="1:30" x14ac:dyDescent="0.25">
      <c r="AC38" s="8" t="s">
        <v>194</v>
      </c>
      <c r="AD38" s="9">
        <v>1</v>
      </c>
    </row>
    <row r="39" spans="1:30" x14ac:dyDescent="0.25">
      <c r="A39">
        <v>1</v>
      </c>
      <c r="B39">
        <v>28</v>
      </c>
      <c r="C39" t="s">
        <v>42</v>
      </c>
      <c r="D39">
        <v>37</v>
      </c>
      <c r="E39">
        <v>37</v>
      </c>
      <c r="F39">
        <v>35</v>
      </c>
      <c r="G39">
        <v>33</v>
      </c>
      <c r="H39">
        <v>33</v>
      </c>
      <c r="I39">
        <v>31</v>
      </c>
      <c r="W39">
        <f t="shared" ref="W39:W46" si="7">SUM(D39:U39)</f>
        <v>206</v>
      </c>
      <c r="X39">
        <f>IF(ISERROR(SMALL($D39:$U39,1)),0,MAX(SMALL($D39:$U39,1),0))</f>
        <v>31</v>
      </c>
      <c r="Y39">
        <f>IF(ISERROR(SMALL($D39:$U39,2)),0,MAX(SMALL($D39:$U39,2),0))</f>
        <v>33</v>
      </c>
      <c r="Z39">
        <f>IF(ISERROR(SMALL($D39:$U39,3)),0,MAX(SMALL($D39:$U39,3),0))</f>
        <v>33</v>
      </c>
      <c r="AA39">
        <f t="shared" ref="AA39" si="8">+W39-X39-Y39-Z39</f>
        <v>109</v>
      </c>
      <c r="AC39" s="8" t="s">
        <v>195</v>
      </c>
      <c r="AD39" s="9">
        <v>0</v>
      </c>
    </row>
    <row r="40" spans="1:30" x14ac:dyDescent="0.25">
      <c r="A40">
        <v>2</v>
      </c>
      <c r="B40">
        <v>27</v>
      </c>
      <c r="C40" t="s">
        <v>208</v>
      </c>
      <c r="D40">
        <v>33</v>
      </c>
      <c r="E40">
        <v>35</v>
      </c>
      <c r="F40">
        <v>33</v>
      </c>
      <c r="G40" s="4">
        <f>1+31+1</f>
        <v>33</v>
      </c>
      <c r="H40">
        <v>0</v>
      </c>
      <c r="I40">
        <v>0</v>
      </c>
      <c r="W40">
        <f t="shared" si="7"/>
        <v>134</v>
      </c>
      <c r="X40">
        <f t="shared" ref="X40:X46" si="9">IF(ISERROR(SMALL($D40:$U40,1)),0,MAX(SMALL($D40:$U40,1),0))</f>
        <v>0</v>
      </c>
      <c r="Y40">
        <f t="shared" ref="Y40:Y46" si="10">IF(ISERROR(SMALL($D40:$U40,2)),0,MAX(SMALL($D40:$U40,2),0))</f>
        <v>0</v>
      </c>
      <c r="Z40">
        <f t="shared" ref="Z40:Z46" si="11">IF(ISERROR(SMALL($D40:$U40,3)),0,MAX(SMALL($D40:$U40,3),0))</f>
        <v>33</v>
      </c>
      <c r="AA40">
        <f t="shared" ref="AA40:AA46" si="12">+W40-X40-Y40-Z40</f>
        <v>101</v>
      </c>
      <c r="AC40" s="8" t="s">
        <v>196</v>
      </c>
      <c r="AD40" s="9">
        <v>0</v>
      </c>
    </row>
    <row r="41" spans="1:30" x14ac:dyDescent="0.25">
      <c r="A41">
        <v>3</v>
      </c>
      <c r="B41">
        <v>94</v>
      </c>
      <c r="C41" t="s">
        <v>269</v>
      </c>
      <c r="D41">
        <v>0</v>
      </c>
      <c r="E41">
        <v>0</v>
      </c>
      <c r="F41">
        <v>0</v>
      </c>
      <c r="G41">
        <v>40</v>
      </c>
      <c r="H41" s="2">
        <f>40+1</f>
        <v>41</v>
      </c>
      <c r="I41">
        <v>40</v>
      </c>
      <c r="W41">
        <f t="shared" si="7"/>
        <v>121</v>
      </c>
      <c r="X41">
        <f t="shared" si="9"/>
        <v>0</v>
      </c>
      <c r="Y41">
        <f t="shared" si="10"/>
        <v>0</v>
      </c>
      <c r="Z41">
        <f t="shared" si="11"/>
        <v>0</v>
      </c>
      <c r="AA41">
        <f t="shared" si="12"/>
        <v>121</v>
      </c>
      <c r="AC41" s="8" t="s">
        <v>197</v>
      </c>
      <c r="AD41" s="9">
        <v>0</v>
      </c>
    </row>
    <row r="42" spans="1:30" ht="15.75" thickBot="1" x14ac:dyDescent="0.3">
      <c r="A42">
        <v>4</v>
      </c>
      <c r="B42">
        <v>17</v>
      </c>
      <c r="C42" t="s">
        <v>207</v>
      </c>
      <c r="D42" s="4">
        <f>1+40+1</f>
        <v>42</v>
      </c>
      <c r="E42" s="2">
        <f>40+1</f>
        <v>41</v>
      </c>
      <c r="F42" s="2">
        <f>37+1</f>
        <v>38</v>
      </c>
      <c r="G42">
        <v>0</v>
      </c>
      <c r="H42">
        <v>0</v>
      </c>
      <c r="I42">
        <v>0</v>
      </c>
      <c r="W42">
        <f t="shared" si="7"/>
        <v>121</v>
      </c>
      <c r="X42">
        <f t="shared" si="9"/>
        <v>0</v>
      </c>
      <c r="Y42">
        <f t="shared" si="10"/>
        <v>0</v>
      </c>
      <c r="Z42">
        <f t="shared" si="11"/>
        <v>0</v>
      </c>
      <c r="AA42">
        <f t="shared" si="12"/>
        <v>121</v>
      </c>
      <c r="AC42" s="10"/>
      <c r="AD42" s="11"/>
    </row>
    <row r="43" spans="1:30" x14ac:dyDescent="0.25">
      <c r="A43">
        <v>5</v>
      </c>
      <c r="B43">
        <v>13</v>
      </c>
      <c r="C43" t="s">
        <v>267</v>
      </c>
      <c r="D43">
        <v>0</v>
      </c>
      <c r="E43">
        <v>0</v>
      </c>
      <c r="F43">
        <v>0</v>
      </c>
      <c r="G43">
        <v>37</v>
      </c>
      <c r="H43">
        <v>37</v>
      </c>
      <c r="I43" s="2">
        <f>37+1</f>
        <v>38</v>
      </c>
      <c r="W43">
        <f t="shared" si="7"/>
        <v>112</v>
      </c>
      <c r="X43">
        <f t="shared" si="9"/>
        <v>0</v>
      </c>
      <c r="Y43">
        <f t="shared" si="10"/>
        <v>0</v>
      </c>
      <c r="Z43">
        <f t="shared" si="11"/>
        <v>0</v>
      </c>
      <c r="AA43">
        <f t="shared" si="12"/>
        <v>112</v>
      </c>
    </row>
    <row r="44" spans="1:30" x14ac:dyDescent="0.25">
      <c r="A44">
        <v>6</v>
      </c>
      <c r="B44">
        <v>29</v>
      </c>
      <c r="C44" t="s">
        <v>203</v>
      </c>
      <c r="D44">
        <v>35</v>
      </c>
      <c r="E44">
        <v>33</v>
      </c>
      <c r="F44">
        <v>40</v>
      </c>
      <c r="G44">
        <v>0</v>
      </c>
      <c r="H44">
        <v>0</v>
      </c>
      <c r="I44">
        <v>0</v>
      </c>
      <c r="W44">
        <f t="shared" si="7"/>
        <v>108</v>
      </c>
      <c r="X44">
        <f t="shared" si="9"/>
        <v>0</v>
      </c>
      <c r="Y44">
        <f t="shared" si="10"/>
        <v>0</v>
      </c>
      <c r="Z44">
        <f t="shared" si="11"/>
        <v>0</v>
      </c>
      <c r="AA44">
        <f t="shared" si="12"/>
        <v>108</v>
      </c>
    </row>
    <row r="45" spans="1:30" x14ac:dyDescent="0.25">
      <c r="A45">
        <v>7</v>
      </c>
      <c r="B45">
        <v>21</v>
      </c>
      <c r="C45" t="s">
        <v>266</v>
      </c>
      <c r="D45">
        <v>0</v>
      </c>
      <c r="E45">
        <v>0</v>
      </c>
      <c r="F45">
        <v>0</v>
      </c>
      <c r="G45">
        <v>35</v>
      </c>
      <c r="H45">
        <v>35</v>
      </c>
      <c r="I45">
        <v>35</v>
      </c>
      <c r="W45">
        <f t="shared" si="7"/>
        <v>105</v>
      </c>
      <c r="X45">
        <f t="shared" si="9"/>
        <v>0</v>
      </c>
      <c r="Y45">
        <f t="shared" si="10"/>
        <v>0</v>
      </c>
      <c r="Z45">
        <f t="shared" si="11"/>
        <v>0</v>
      </c>
      <c r="AA45">
        <f t="shared" si="12"/>
        <v>105</v>
      </c>
    </row>
    <row r="46" spans="1:30" x14ac:dyDescent="0.25">
      <c r="A46">
        <v>8</v>
      </c>
      <c r="B46">
        <v>45</v>
      </c>
      <c r="C46" t="s">
        <v>268</v>
      </c>
      <c r="D46">
        <v>0</v>
      </c>
      <c r="E46">
        <v>0</v>
      </c>
      <c r="F46">
        <v>0</v>
      </c>
      <c r="G46">
        <v>30</v>
      </c>
      <c r="H46">
        <v>31</v>
      </c>
      <c r="I46">
        <v>33</v>
      </c>
      <c r="W46">
        <f t="shared" si="7"/>
        <v>94</v>
      </c>
      <c r="X46">
        <f t="shared" si="9"/>
        <v>0</v>
      </c>
      <c r="Y46">
        <f t="shared" si="10"/>
        <v>0</v>
      </c>
      <c r="Z46">
        <f t="shared" si="11"/>
        <v>0</v>
      </c>
      <c r="AA46">
        <f t="shared" si="12"/>
        <v>94</v>
      </c>
    </row>
    <row r="50" spans="1:27" x14ac:dyDescent="0.25">
      <c r="D50">
        <f t="shared" ref="D50:U50" si="13">SUM(D39:D49)</f>
        <v>147</v>
      </c>
      <c r="E50">
        <f t="shared" si="13"/>
        <v>146</v>
      </c>
      <c r="F50">
        <f t="shared" si="13"/>
        <v>146</v>
      </c>
      <c r="G50">
        <f t="shared" si="13"/>
        <v>208</v>
      </c>
      <c r="H50">
        <f t="shared" si="13"/>
        <v>177</v>
      </c>
      <c r="I50">
        <f t="shared" si="13"/>
        <v>177</v>
      </c>
      <c r="J50">
        <f t="shared" si="13"/>
        <v>0</v>
      </c>
      <c r="K50">
        <f t="shared" si="13"/>
        <v>0</v>
      </c>
      <c r="L50">
        <f t="shared" si="13"/>
        <v>0</v>
      </c>
      <c r="M50">
        <f t="shared" si="13"/>
        <v>0</v>
      </c>
      <c r="N50">
        <f t="shared" si="13"/>
        <v>0</v>
      </c>
      <c r="O50">
        <f t="shared" si="13"/>
        <v>0</v>
      </c>
      <c r="P50">
        <f t="shared" si="13"/>
        <v>0</v>
      </c>
      <c r="Q50">
        <f t="shared" si="13"/>
        <v>0</v>
      </c>
      <c r="R50">
        <f t="shared" si="13"/>
        <v>0</v>
      </c>
      <c r="S50">
        <f t="shared" si="13"/>
        <v>0</v>
      </c>
      <c r="T50">
        <f t="shared" si="13"/>
        <v>0</v>
      </c>
      <c r="U50">
        <f t="shared" si="13"/>
        <v>0</v>
      </c>
    </row>
    <row r="53" spans="1:27" x14ac:dyDescent="0.25">
      <c r="A53" s="7" t="s">
        <v>33</v>
      </c>
    </row>
    <row r="54" spans="1:27" x14ac:dyDescent="0.25">
      <c r="A54" s="7" t="s">
        <v>0</v>
      </c>
      <c r="B54" s="7" t="s">
        <v>1</v>
      </c>
      <c r="C54" s="7" t="s">
        <v>2</v>
      </c>
      <c r="D54" s="7" t="s">
        <v>3</v>
      </c>
      <c r="E54" s="7" t="s">
        <v>4</v>
      </c>
      <c r="F54" s="7" t="s">
        <v>5</v>
      </c>
      <c r="G54" s="7" t="s">
        <v>244</v>
      </c>
      <c r="H54" s="7" t="s">
        <v>245</v>
      </c>
      <c r="I54" s="7" t="s">
        <v>246</v>
      </c>
      <c r="J54" s="7" t="s">
        <v>22</v>
      </c>
      <c r="K54" s="7" t="s">
        <v>23</v>
      </c>
      <c r="L54" s="7" t="s">
        <v>24</v>
      </c>
      <c r="M54" s="7" t="s">
        <v>3</v>
      </c>
      <c r="N54" s="7" t="s">
        <v>4</v>
      </c>
      <c r="O54" s="7" t="s">
        <v>5</v>
      </c>
      <c r="P54" s="7" t="s">
        <v>25</v>
      </c>
      <c r="Q54" s="7" t="s">
        <v>26</v>
      </c>
      <c r="R54" s="7" t="s">
        <v>27</v>
      </c>
      <c r="S54" s="7" t="s">
        <v>9</v>
      </c>
      <c r="T54" s="7" t="s">
        <v>10</v>
      </c>
      <c r="U54" s="7" t="s">
        <v>11</v>
      </c>
      <c r="V54" s="7"/>
      <c r="W54" s="7" t="s">
        <v>12</v>
      </c>
      <c r="X54" s="7" t="s">
        <v>13</v>
      </c>
      <c r="Y54" s="7" t="s">
        <v>14</v>
      </c>
      <c r="Z54" s="7" t="s">
        <v>15</v>
      </c>
      <c r="AA54" s="7" t="s">
        <v>16</v>
      </c>
    </row>
    <row r="56" spans="1:27" x14ac:dyDescent="0.25">
      <c r="A56">
        <v>1</v>
      </c>
      <c r="B56">
        <v>36</v>
      </c>
      <c r="C56" t="s">
        <v>43</v>
      </c>
      <c r="D56">
        <v>37</v>
      </c>
      <c r="E56">
        <v>37</v>
      </c>
      <c r="F56">
        <v>31</v>
      </c>
      <c r="G56" s="4">
        <f>1+37+1</f>
        <v>39</v>
      </c>
      <c r="H56">
        <v>37</v>
      </c>
      <c r="I56">
        <v>37</v>
      </c>
      <c r="W56">
        <f t="shared" ref="W56:W71" si="14">SUM(D56:U56)</f>
        <v>218</v>
      </c>
      <c r="X56">
        <f>IF(ISERROR(SMALL($D56:$U56,1)),0,MAX(SMALL($D56:$U56,1),0))</f>
        <v>31</v>
      </c>
      <c r="Y56">
        <f>IF(ISERROR(SMALL($D56:$U56,2)),0,MAX(SMALL($D56:$U56,2),0))</f>
        <v>37</v>
      </c>
      <c r="Z56">
        <f>IF(ISERROR(SMALL($D56:$U56,3)),0,MAX(SMALL($D56:$U56,3),0))</f>
        <v>37</v>
      </c>
      <c r="AA56">
        <f t="shared" ref="AA56" si="15">+W56-X56-Y56-Z56</f>
        <v>113</v>
      </c>
    </row>
    <row r="57" spans="1:27" x14ac:dyDescent="0.25">
      <c r="A57">
        <v>2</v>
      </c>
      <c r="B57">
        <v>5</v>
      </c>
      <c r="C57" t="s">
        <v>204</v>
      </c>
      <c r="D57" s="4">
        <f>1+40+1</f>
        <v>42</v>
      </c>
      <c r="E57" s="2">
        <f>40+1</f>
        <v>41</v>
      </c>
      <c r="F57" s="2">
        <f>29+1</f>
        <v>30</v>
      </c>
      <c r="G57">
        <v>31</v>
      </c>
      <c r="H57">
        <v>24</v>
      </c>
      <c r="I57">
        <v>29</v>
      </c>
      <c r="W57">
        <f t="shared" si="14"/>
        <v>197</v>
      </c>
      <c r="X57">
        <f t="shared" ref="X57:X71" si="16">IF(ISERROR(SMALL($D57:$U57,1)),0,MAX(SMALL($D57:$U57,1),0))</f>
        <v>24</v>
      </c>
      <c r="Y57">
        <f t="shared" ref="Y57:Y71" si="17">IF(ISERROR(SMALL($D57:$U57,2)),0,MAX(SMALL($D57:$U57,2),0))</f>
        <v>29</v>
      </c>
      <c r="Z57">
        <f t="shared" ref="Z57:Z71" si="18">IF(ISERROR(SMALL($D57:$U57,3)),0,MAX(SMALL($D57:$U57,3),0))</f>
        <v>30</v>
      </c>
      <c r="AA57">
        <f t="shared" ref="AA57:AA68" si="19">+W57-X57-Y57-Z57</f>
        <v>114</v>
      </c>
    </row>
    <row r="58" spans="1:27" x14ac:dyDescent="0.25">
      <c r="A58">
        <v>3</v>
      </c>
      <c r="B58">
        <v>7</v>
      </c>
      <c r="C58" t="s">
        <v>35</v>
      </c>
      <c r="D58">
        <v>33</v>
      </c>
      <c r="E58">
        <v>22</v>
      </c>
      <c r="F58">
        <v>33</v>
      </c>
      <c r="G58">
        <v>35</v>
      </c>
      <c r="H58">
        <v>35</v>
      </c>
      <c r="I58">
        <v>35</v>
      </c>
      <c r="W58">
        <f t="shared" si="14"/>
        <v>193</v>
      </c>
      <c r="X58">
        <f t="shared" si="16"/>
        <v>22</v>
      </c>
      <c r="Y58">
        <f t="shared" si="17"/>
        <v>33</v>
      </c>
      <c r="Z58">
        <f t="shared" si="18"/>
        <v>33</v>
      </c>
      <c r="AA58">
        <f t="shared" si="19"/>
        <v>105</v>
      </c>
    </row>
    <row r="59" spans="1:27" x14ac:dyDescent="0.25">
      <c r="A59">
        <v>4</v>
      </c>
      <c r="B59">
        <v>12</v>
      </c>
      <c r="C59" t="s">
        <v>38</v>
      </c>
      <c r="D59">
        <v>29</v>
      </c>
      <c r="E59">
        <v>31</v>
      </c>
      <c r="F59">
        <v>37</v>
      </c>
      <c r="G59">
        <v>30</v>
      </c>
      <c r="H59">
        <v>33</v>
      </c>
      <c r="I59">
        <v>31</v>
      </c>
      <c r="W59">
        <f t="shared" si="14"/>
        <v>191</v>
      </c>
      <c r="X59">
        <f t="shared" si="16"/>
        <v>29</v>
      </c>
      <c r="Y59">
        <f t="shared" si="17"/>
        <v>30</v>
      </c>
      <c r="Z59">
        <f t="shared" si="18"/>
        <v>31</v>
      </c>
      <c r="AA59">
        <f t="shared" si="19"/>
        <v>101</v>
      </c>
    </row>
    <row r="60" spans="1:27" x14ac:dyDescent="0.25">
      <c r="A60">
        <v>5</v>
      </c>
      <c r="B60">
        <v>22</v>
      </c>
      <c r="C60" t="s">
        <v>40</v>
      </c>
      <c r="D60">
        <v>31</v>
      </c>
      <c r="E60">
        <v>33</v>
      </c>
      <c r="F60">
        <v>26</v>
      </c>
      <c r="G60">
        <v>28</v>
      </c>
      <c r="H60">
        <v>31</v>
      </c>
      <c r="I60">
        <v>33</v>
      </c>
      <c r="W60">
        <f t="shared" si="14"/>
        <v>182</v>
      </c>
      <c r="X60">
        <f t="shared" si="16"/>
        <v>26</v>
      </c>
      <c r="Y60">
        <f t="shared" si="17"/>
        <v>28</v>
      </c>
      <c r="Z60">
        <f t="shared" si="18"/>
        <v>31</v>
      </c>
      <c r="AA60">
        <f t="shared" si="19"/>
        <v>97</v>
      </c>
    </row>
    <row r="61" spans="1:27" x14ac:dyDescent="0.25">
      <c r="A61">
        <v>6</v>
      </c>
      <c r="B61">
        <v>77</v>
      </c>
      <c r="C61" t="s">
        <v>45</v>
      </c>
      <c r="D61">
        <v>35</v>
      </c>
      <c r="E61">
        <v>30</v>
      </c>
      <c r="F61">
        <v>28</v>
      </c>
      <c r="G61">
        <v>27</v>
      </c>
      <c r="H61">
        <v>29</v>
      </c>
      <c r="I61">
        <v>27</v>
      </c>
      <c r="W61">
        <f t="shared" si="14"/>
        <v>176</v>
      </c>
      <c r="X61">
        <f t="shared" si="16"/>
        <v>27</v>
      </c>
      <c r="Y61">
        <f t="shared" si="17"/>
        <v>27</v>
      </c>
      <c r="Z61">
        <f t="shared" si="18"/>
        <v>28</v>
      </c>
      <c r="AA61">
        <f t="shared" si="19"/>
        <v>94</v>
      </c>
    </row>
    <row r="62" spans="1:27" x14ac:dyDescent="0.25">
      <c r="A62">
        <v>7</v>
      </c>
      <c r="B62">
        <v>26</v>
      </c>
      <c r="C62" t="s">
        <v>41</v>
      </c>
      <c r="D62">
        <v>22</v>
      </c>
      <c r="E62">
        <v>29</v>
      </c>
      <c r="F62">
        <v>35</v>
      </c>
      <c r="G62">
        <v>33</v>
      </c>
      <c r="H62">
        <v>25</v>
      </c>
      <c r="I62">
        <v>30</v>
      </c>
      <c r="W62">
        <f t="shared" si="14"/>
        <v>174</v>
      </c>
      <c r="X62">
        <f t="shared" si="16"/>
        <v>22</v>
      </c>
      <c r="Y62">
        <f t="shared" si="17"/>
        <v>25</v>
      </c>
      <c r="Z62">
        <f t="shared" si="18"/>
        <v>29</v>
      </c>
      <c r="AA62">
        <f t="shared" si="19"/>
        <v>98</v>
      </c>
    </row>
    <row r="63" spans="1:27" x14ac:dyDescent="0.25">
      <c r="A63">
        <v>8</v>
      </c>
      <c r="B63">
        <v>4</v>
      </c>
      <c r="C63" t="s">
        <v>34</v>
      </c>
      <c r="D63">
        <v>27</v>
      </c>
      <c r="E63">
        <v>28</v>
      </c>
      <c r="F63">
        <v>21</v>
      </c>
      <c r="G63">
        <v>25</v>
      </c>
      <c r="H63">
        <v>28</v>
      </c>
      <c r="I63">
        <v>26</v>
      </c>
      <c r="W63">
        <f t="shared" si="14"/>
        <v>155</v>
      </c>
      <c r="X63">
        <f t="shared" si="16"/>
        <v>21</v>
      </c>
      <c r="Y63">
        <f t="shared" si="17"/>
        <v>25</v>
      </c>
      <c r="Z63">
        <f t="shared" si="18"/>
        <v>26</v>
      </c>
      <c r="AA63">
        <f t="shared" si="19"/>
        <v>83</v>
      </c>
    </row>
    <row r="64" spans="1:27" x14ac:dyDescent="0.25">
      <c r="A64">
        <v>9</v>
      </c>
      <c r="B64">
        <v>8</v>
      </c>
      <c r="C64" t="s">
        <v>36</v>
      </c>
      <c r="D64">
        <v>25</v>
      </c>
      <c r="E64">
        <v>24</v>
      </c>
      <c r="F64">
        <v>22</v>
      </c>
      <c r="G64">
        <v>26</v>
      </c>
      <c r="H64">
        <v>30</v>
      </c>
      <c r="I64">
        <v>28</v>
      </c>
      <c r="W64">
        <f t="shared" si="14"/>
        <v>155</v>
      </c>
      <c r="X64">
        <f t="shared" si="16"/>
        <v>22</v>
      </c>
      <c r="Y64">
        <f t="shared" si="17"/>
        <v>24</v>
      </c>
      <c r="Z64">
        <f t="shared" si="18"/>
        <v>25</v>
      </c>
      <c r="AA64">
        <f t="shared" si="19"/>
        <v>84</v>
      </c>
    </row>
    <row r="65" spans="1:27" x14ac:dyDescent="0.25">
      <c r="A65">
        <v>10</v>
      </c>
      <c r="B65">
        <v>18</v>
      </c>
      <c r="C65" t="s">
        <v>39</v>
      </c>
      <c r="D65">
        <v>28</v>
      </c>
      <c r="E65">
        <v>23</v>
      </c>
      <c r="F65">
        <v>27</v>
      </c>
      <c r="G65">
        <v>23</v>
      </c>
      <c r="H65">
        <v>26</v>
      </c>
      <c r="I65">
        <v>24</v>
      </c>
      <c r="W65">
        <f t="shared" si="14"/>
        <v>151</v>
      </c>
      <c r="X65">
        <f t="shared" si="16"/>
        <v>23</v>
      </c>
      <c r="Y65">
        <f t="shared" si="17"/>
        <v>23</v>
      </c>
      <c r="Z65">
        <f t="shared" si="18"/>
        <v>24</v>
      </c>
      <c r="AA65">
        <f t="shared" si="19"/>
        <v>81</v>
      </c>
    </row>
    <row r="66" spans="1:27" x14ac:dyDescent="0.25">
      <c r="A66">
        <v>11</v>
      </c>
      <c r="B66">
        <v>78</v>
      </c>
      <c r="C66" t="s">
        <v>46</v>
      </c>
      <c r="D66">
        <v>24</v>
      </c>
      <c r="E66">
        <v>26</v>
      </c>
      <c r="F66">
        <v>24</v>
      </c>
      <c r="G66">
        <v>24</v>
      </c>
      <c r="H66">
        <v>27</v>
      </c>
      <c r="I66">
        <v>25</v>
      </c>
      <c r="W66">
        <f t="shared" si="14"/>
        <v>150</v>
      </c>
      <c r="X66">
        <f t="shared" si="16"/>
        <v>24</v>
      </c>
      <c r="Y66">
        <f t="shared" si="17"/>
        <v>24</v>
      </c>
      <c r="Z66">
        <f t="shared" si="18"/>
        <v>24</v>
      </c>
      <c r="AA66">
        <f t="shared" si="19"/>
        <v>78</v>
      </c>
    </row>
    <row r="67" spans="1:27" x14ac:dyDescent="0.25">
      <c r="A67">
        <v>12</v>
      </c>
      <c r="B67">
        <v>11</v>
      </c>
      <c r="C67" t="s">
        <v>37</v>
      </c>
      <c r="D67">
        <v>30</v>
      </c>
      <c r="E67">
        <v>35</v>
      </c>
      <c r="F67">
        <v>40</v>
      </c>
      <c r="G67">
        <v>29</v>
      </c>
      <c r="H67">
        <v>0</v>
      </c>
      <c r="I67">
        <v>0</v>
      </c>
      <c r="W67">
        <f t="shared" si="14"/>
        <v>134</v>
      </c>
      <c r="X67">
        <f t="shared" si="16"/>
        <v>0</v>
      </c>
      <c r="Y67">
        <f t="shared" si="17"/>
        <v>0</v>
      </c>
      <c r="Z67">
        <f t="shared" si="18"/>
        <v>29</v>
      </c>
      <c r="AA67">
        <f t="shared" si="19"/>
        <v>105</v>
      </c>
    </row>
    <row r="68" spans="1:27" x14ac:dyDescent="0.25">
      <c r="A68">
        <v>13</v>
      </c>
      <c r="B68">
        <v>2</v>
      </c>
      <c r="C68" t="s">
        <v>270</v>
      </c>
      <c r="D68">
        <v>0</v>
      </c>
      <c r="E68">
        <v>0</v>
      </c>
      <c r="F68">
        <v>0</v>
      </c>
      <c r="G68">
        <v>40</v>
      </c>
      <c r="H68" s="2">
        <f>40+1</f>
        <v>41</v>
      </c>
      <c r="I68" s="2">
        <f>40+1</f>
        <v>41</v>
      </c>
      <c r="W68">
        <f t="shared" si="14"/>
        <v>122</v>
      </c>
      <c r="X68">
        <f t="shared" si="16"/>
        <v>0</v>
      </c>
      <c r="Y68">
        <f t="shared" si="17"/>
        <v>0</v>
      </c>
      <c r="Z68">
        <f t="shared" si="18"/>
        <v>0</v>
      </c>
      <c r="AA68">
        <f t="shared" si="19"/>
        <v>122</v>
      </c>
    </row>
    <row r="69" spans="1:27" x14ac:dyDescent="0.25">
      <c r="A69">
        <v>14</v>
      </c>
      <c r="B69">
        <v>34</v>
      </c>
      <c r="C69" t="s">
        <v>209</v>
      </c>
      <c r="D69">
        <v>26</v>
      </c>
      <c r="E69">
        <v>27</v>
      </c>
      <c r="F69">
        <v>25</v>
      </c>
      <c r="G69">
        <v>0</v>
      </c>
      <c r="H69">
        <v>0</v>
      </c>
      <c r="I69">
        <v>0</v>
      </c>
      <c r="W69">
        <f t="shared" si="14"/>
        <v>78</v>
      </c>
      <c r="X69">
        <f t="shared" si="16"/>
        <v>0</v>
      </c>
      <c r="Y69">
        <f t="shared" si="17"/>
        <v>0</v>
      </c>
      <c r="Z69">
        <f t="shared" si="18"/>
        <v>0</v>
      </c>
      <c r="AA69">
        <f t="shared" ref="AA69:AA71" si="20">+W69-X69-Y69-Z69</f>
        <v>78</v>
      </c>
    </row>
    <row r="70" spans="1:27" x14ac:dyDescent="0.25">
      <c r="A70">
        <v>15</v>
      </c>
      <c r="B70">
        <v>33</v>
      </c>
      <c r="C70" t="s">
        <v>210</v>
      </c>
      <c r="D70">
        <v>23</v>
      </c>
      <c r="E70">
        <v>21</v>
      </c>
      <c r="F70">
        <v>23</v>
      </c>
      <c r="G70">
        <v>0</v>
      </c>
      <c r="H70">
        <v>0</v>
      </c>
      <c r="I70">
        <v>0</v>
      </c>
      <c r="W70">
        <f t="shared" si="14"/>
        <v>67</v>
      </c>
      <c r="X70">
        <f t="shared" si="16"/>
        <v>0</v>
      </c>
      <c r="Y70">
        <f t="shared" si="17"/>
        <v>0</v>
      </c>
      <c r="Z70">
        <f t="shared" si="18"/>
        <v>0</v>
      </c>
      <c r="AA70">
        <f t="shared" si="20"/>
        <v>67</v>
      </c>
    </row>
    <row r="71" spans="1:27" x14ac:dyDescent="0.25">
      <c r="A71">
        <v>16</v>
      </c>
      <c r="B71">
        <v>65</v>
      </c>
      <c r="C71" t="s">
        <v>44</v>
      </c>
      <c r="D71" s="6" t="s">
        <v>20</v>
      </c>
      <c r="E71">
        <v>25</v>
      </c>
      <c r="F71">
        <v>30</v>
      </c>
      <c r="G71">
        <v>0</v>
      </c>
      <c r="H71">
        <v>0</v>
      </c>
      <c r="I71">
        <v>0</v>
      </c>
      <c r="W71">
        <f t="shared" si="14"/>
        <v>55</v>
      </c>
      <c r="X71">
        <f t="shared" si="16"/>
        <v>0</v>
      </c>
      <c r="Y71">
        <f t="shared" si="17"/>
        <v>0</v>
      </c>
      <c r="Z71">
        <f t="shared" si="18"/>
        <v>0</v>
      </c>
      <c r="AA71">
        <f t="shared" si="20"/>
        <v>55</v>
      </c>
    </row>
    <row r="76" spans="1:27" x14ac:dyDescent="0.25">
      <c r="D76">
        <f>SUM(D56:D75)</f>
        <v>412</v>
      </c>
      <c r="E76">
        <f t="shared" ref="E76:U76" si="21">SUM(E56:E75)</f>
        <v>432</v>
      </c>
      <c r="F76">
        <f t="shared" si="21"/>
        <v>432</v>
      </c>
      <c r="G76">
        <f>SUM(G56:G75)</f>
        <v>390</v>
      </c>
      <c r="H76">
        <f>SUM(H56:H75)</f>
        <v>366</v>
      </c>
      <c r="I76">
        <f>SUM(I56:I75)</f>
        <v>366</v>
      </c>
      <c r="J76">
        <f t="shared" si="21"/>
        <v>0</v>
      </c>
      <c r="K76">
        <f t="shared" si="21"/>
        <v>0</v>
      </c>
      <c r="L76">
        <f t="shared" si="21"/>
        <v>0</v>
      </c>
      <c r="M76">
        <f t="shared" si="21"/>
        <v>0</v>
      </c>
      <c r="N76">
        <f t="shared" si="21"/>
        <v>0</v>
      </c>
      <c r="O76">
        <f t="shared" si="21"/>
        <v>0</v>
      </c>
      <c r="P76">
        <f t="shared" si="21"/>
        <v>0</v>
      </c>
      <c r="Q76">
        <f t="shared" si="21"/>
        <v>0</v>
      </c>
      <c r="R76">
        <f t="shared" si="21"/>
        <v>0</v>
      </c>
      <c r="S76">
        <f t="shared" si="21"/>
        <v>0</v>
      </c>
      <c r="T76">
        <f t="shared" si="21"/>
        <v>0</v>
      </c>
      <c r="U76">
        <f t="shared" si="21"/>
        <v>0</v>
      </c>
    </row>
    <row r="78" spans="1:27" x14ac:dyDescent="0.25">
      <c r="A78" s="3"/>
      <c r="B78" t="s">
        <v>17</v>
      </c>
    </row>
    <row r="79" spans="1:27" x14ac:dyDescent="0.25">
      <c r="A79" s="2"/>
      <c r="B79" t="s">
        <v>18</v>
      </c>
    </row>
    <row r="80" spans="1:27" x14ac:dyDescent="0.25">
      <c r="A80" s="4"/>
      <c r="B80" t="s">
        <v>19</v>
      </c>
    </row>
    <row r="81" spans="1:2" x14ac:dyDescent="0.25">
      <c r="A81" s="6"/>
      <c r="B81" t="s">
        <v>20</v>
      </c>
    </row>
    <row r="84" spans="1:2" x14ac:dyDescent="0.25">
      <c r="A84" t="s">
        <v>21</v>
      </c>
    </row>
  </sheetData>
  <sortState xmlns:xlrd2="http://schemas.microsoft.com/office/spreadsheetml/2017/richdata2" ref="B39:W46">
    <sortCondition descending="1" ref="W39:W46"/>
  </sortState>
  <mergeCells count="1">
    <mergeCell ref="AC2:AD2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7635C-8EFC-43D0-AB93-54070B7EAA81}">
  <dimension ref="A1:AE153"/>
  <sheetViews>
    <sheetView topLeftCell="A119" zoomScale="75" zoomScaleNormal="75" workbookViewId="0">
      <selection activeCell="X35" sqref="X35:AB44"/>
    </sheetView>
  </sheetViews>
  <sheetFormatPr defaultRowHeight="15" x14ac:dyDescent="0.25"/>
  <cols>
    <col min="1" max="1" width="11.28515625" customWidth="1"/>
    <col min="3" max="3" width="32" customWidth="1"/>
    <col min="11" max="22" width="11.85546875" customWidth="1"/>
    <col min="24" max="27" width="12.140625" customWidth="1"/>
    <col min="28" max="28" width="9.42578125" customWidth="1"/>
  </cols>
  <sheetData>
    <row r="1" spans="1:31" ht="15.75" thickBot="1" x14ac:dyDescent="0.3">
      <c r="A1" s="7" t="s">
        <v>31</v>
      </c>
    </row>
    <row r="2" spans="1:31" ht="15.75" thickBo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244</v>
      </c>
      <c r="H2" s="7" t="s">
        <v>245</v>
      </c>
      <c r="I2" s="7" t="s">
        <v>246</v>
      </c>
      <c r="J2" s="7" t="s">
        <v>247</v>
      </c>
      <c r="K2" s="7" t="s">
        <v>22</v>
      </c>
      <c r="L2" s="7" t="s">
        <v>23</v>
      </c>
      <c r="M2" s="7" t="s">
        <v>24</v>
      </c>
      <c r="N2" s="7" t="s">
        <v>3</v>
      </c>
      <c r="O2" s="7" t="s">
        <v>4</v>
      </c>
      <c r="P2" s="7" t="s">
        <v>5</v>
      </c>
      <c r="Q2" s="7" t="s">
        <v>25</v>
      </c>
      <c r="R2" s="7" t="s">
        <v>26</v>
      </c>
      <c r="S2" s="7" t="s">
        <v>27</v>
      </c>
      <c r="T2" s="7" t="s">
        <v>9</v>
      </c>
      <c r="U2" s="7" t="s">
        <v>10</v>
      </c>
      <c r="V2" s="7" t="s">
        <v>11</v>
      </c>
      <c r="W2" s="7"/>
      <c r="X2" s="7" t="s">
        <v>12</v>
      </c>
      <c r="Y2" s="7" t="s">
        <v>13</v>
      </c>
      <c r="Z2" s="7" t="s">
        <v>14</v>
      </c>
      <c r="AA2" s="7" t="s">
        <v>15</v>
      </c>
      <c r="AB2" s="7" t="s">
        <v>16</v>
      </c>
      <c r="AD2" s="16" t="s">
        <v>159</v>
      </c>
      <c r="AE2" s="17"/>
    </row>
    <row r="3" spans="1:31" x14ac:dyDescent="0.25">
      <c r="AD3" s="8"/>
      <c r="AE3" s="9"/>
    </row>
    <row r="4" spans="1:31" x14ac:dyDescent="0.25">
      <c r="A4">
        <v>1</v>
      </c>
      <c r="B4">
        <v>124</v>
      </c>
      <c r="C4" t="s">
        <v>59</v>
      </c>
      <c r="D4" s="2">
        <f>40+1</f>
        <v>41</v>
      </c>
      <c r="E4" s="2">
        <f>40+1</f>
        <v>41</v>
      </c>
      <c r="F4" s="2">
        <f>40+1</f>
        <v>41</v>
      </c>
      <c r="G4" s="3">
        <f>1+40</f>
        <v>41</v>
      </c>
      <c r="H4" s="5" t="s">
        <v>257</v>
      </c>
      <c r="I4" s="2">
        <f>40+1</f>
        <v>41</v>
      </c>
      <c r="J4">
        <v>40</v>
      </c>
      <c r="X4">
        <f t="shared" ref="X4:X11" si="0">SUM(D4:W4)</f>
        <v>245</v>
      </c>
      <c r="Y4">
        <f t="shared" ref="Y4:Y44" si="1">IF(ISERROR(SMALL($D4:$V4,1)),0,MAX(SMALL($D4:$V4,1),0))</f>
        <v>40</v>
      </c>
      <c r="Z4">
        <f t="shared" ref="Z4:Z44" si="2">IF(ISERROR(SMALL($D4:$V4,2)),0,MAX(SMALL($D4:$V4,2),0))</f>
        <v>41</v>
      </c>
      <c r="AA4">
        <f t="shared" ref="AA4:AA44" si="3">IF(ISERROR(SMALL($D4:$V4,3)),0,MAX(SMALL($D4:$V4,3),0))</f>
        <v>41</v>
      </c>
      <c r="AB4">
        <f t="shared" ref="AB4" si="4">+X4-Y4-Z4-AA4</f>
        <v>123</v>
      </c>
      <c r="AD4" s="8" t="s">
        <v>160</v>
      </c>
      <c r="AE4" s="9">
        <v>40</v>
      </c>
    </row>
    <row r="5" spans="1:31" x14ac:dyDescent="0.25">
      <c r="A5">
        <v>2</v>
      </c>
      <c r="B5">
        <v>198</v>
      </c>
      <c r="C5" t="s">
        <v>74</v>
      </c>
      <c r="D5">
        <v>33</v>
      </c>
      <c r="E5">
        <v>30</v>
      </c>
      <c r="F5">
        <v>12</v>
      </c>
      <c r="G5">
        <v>31</v>
      </c>
      <c r="H5">
        <v>40</v>
      </c>
      <c r="I5" s="5" t="s">
        <v>257</v>
      </c>
      <c r="J5">
        <v>35</v>
      </c>
      <c r="X5">
        <f t="shared" si="0"/>
        <v>181</v>
      </c>
      <c r="Y5">
        <f t="shared" si="1"/>
        <v>12</v>
      </c>
      <c r="Z5">
        <f t="shared" si="2"/>
        <v>30</v>
      </c>
      <c r="AA5">
        <f t="shared" si="3"/>
        <v>31</v>
      </c>
      <c r="AB5">
        <f t="shared" ref="AB5:AB11" si="5">+X5-Y5-Z5-AA5</f>
        <v>108</v>
      </c>
      <c r="AD5" s="8" t="s">
        <v>161</v>
      </c>
      <c r="AE5" s="9">
        <v>37</v>
      </c>
    </row>
    <row r="6" spans="1:31" x14ac:dyDescent="0.25">
      <c r="A6">
        <v>3</v>
      </c>
      <c r="B6">
        <v>195</v>
      </c>
      <c r="C6" t="s">
        <v>76</v>
      </c>
      <c r="D6" s="3">
        <f>1+35</f>
        <v>36</v>
      </c>
      <c r="E6">
        <v>35</v>
      </c>
      <c r="F6">
        <v>30</v>
      </c>
      <c r="G6">
        <v>37</v>
      </c>
      <c r="H6">
        <v>16</v>
      </c>
      <c r="I6" s="5" t="s">
        <v>257</v>
      </c>
      <c r="J6">
        <v>24</v>
      </c>
      <c r="X6">
        <f t="shared" si="0"/>
        <v>178</v>
      </c>
      <c r="Y6">
        <f t="shared" si="1"/>
        <v>16</v>
      </c>
      <c r="Z6">
        <f t="shared" si="2"/>
        <v>24</v>
      </c>
      <c r="AA6">
        <f t="shared" si="3"/>
        <v>30</v>
      </c>
      <c r="AB6">
        <f t="shared" si="5"/>
        <v>108</v>
      </c>
      <c r="AD6" s="8" t="s">
        <v>162</v>
      </c>
      <c r="AE6" s="9">
        <v>35</v>
      </c>
    </row>
    <row r="7" spans="1:31" x14ac:dyDescent="0.25">
      <c r="A7">
        <v>4</v>
      </c>
      <c r="B7">
        <v>193</v>
      </c>
      <c r="C7" t="s">
        <v>73</v>
      </c>
      <c r="D7">
        <v>17</v>
      </c>
      <c r="E7">
        <v>28</v>
      </c>
      <c r="F7">
        <v>29</v>
      </c>
      <c r="G7">
        <v>29</v>
      </c>
      <c r="H7" s="5" t="s">
        <v>257</v>
      </c>
      <c r="I7">
        <v>37</v>
      </c>
      <c r="J7" s="2">
        <f>37+1</f>
        <v>38</v>
      </c>
      <c r="X7">
        <f t="shared" si="0"/>
        <v>178</v>
      </c>
      <c r="Y7">
        <f t="shared" si="1"/>
        <v>17</v>
      </c>
      <c r="Z7">
        <f t="shared" si="2"/>
        <v>28</v>
      </c>
      <c r="AA7">
        <f t="shared" si="3"/>
        <v>29</v>
      </c>
      <c r="AB7">
        <f t="shared" si="5"/>
        <v>104</v>
      </c>
      <c r="AD7" s="8" t="s">
        <v>163</v>
      </c>
      <c r="AE7" s="9">
        <v>33</v>
      </c>
    </row>
    <row r="8" spans="1:31" x14ac:dyDescent="0.25">
      <c r="A8">
        <v>5</v>
      </c>
      <c r="B8">
        <v>110</v>
      </c>
      <c r="C8" t="s">
        <v>54</v>
      </c>
      <c r="D8">
        <v>29</v>
      </c>
      <c r="E8">
        <v>29</v>
      </c>
      <c r="F8">
        <v>33</v>
      </c>
      <c r="G8" s="5" t="s">
        <v>257</v>
      </c>
      <c r="H8" s="2">
        <f>31+1</f>
        <v>32</v>
      </c>
      <c r="I8">
        <v>24</v>
      </c>
      <c r="J8">
        <v>26</v>
      </c>
      <c r="X8">
        <f t="shared" si="0"/>
        <v>173</v>
      </c>
      <c r="Y8">
        <f t="shared" si="1"/>
        <v>24</v>
      </c>
      <c r="Z8">
        <f t="shared" si="2"/>
        <v>26</v>
      </c>
      <c r="AA8">
        <f t="shared" si="3"/>
        <v>29</v>
      </c>
      <c r="AB8">
        <f t="shared" si="5"/>
        <v>94</v>
      </c>
      <c r="AD8" s="8" t="s">
        <v>164</v>
      </c>
      <c r="AE8" s="9">
        <v>31</v>
      </c>
    </row>
    <row r="9" spans="1:31" x14ac:dyDescent="0.25">
      <c r="A9">
        <v>6</v>
      </c>
      <c r="B9">
        <v>203</v>
      </c>
      <c r="C9" t="s">
        <v>47</v>
      </c>
      <c r="D9">
        <v>31</v>
      </c>
      <c r="E9">
        <v>37</v>
      </c>
      <c r="F9">
        <v>37</v>
      </c>
      <c r="G9">
        <v>23</v>
      </c>
      <c r="H9" s="5" t="s">
        <v>257</v>
      </c>
      <c r="I9">
        <v>27</v>
      </c>
      <c r="J9">
        <v>18</v>
      </c>
      <c r="X9">
        <f t="shared" si="0"/>
        <v>173</v>
      </c>
      <c r="Y9">
        <f t="shared" si="1"/>
        <v>18</v>
      </c>
      <c r="Z9">
        <f t="shared" si="2"/>
        <v>23</v>
      </c>
      <c r="AA9">
        <f t="shared" si="3"/>
        <v>27</v>
      </c>
      <c r="AB9">
        <f t="shared" si="5"/>
        <v>105</v>
      </c>
      <c r="AD9" s="8" t="s">
        <v>165</v>
      </c>
      <c r="AE9" s="9">
        <v>30</v>
      </c>
    </row>
    <row r="10" spans="1:31" x14ac:dyDescent="0.25">
      <c r="A10">
        <v>7</v>
      </c>
      <c r="B10">
        <v>150</v>
      </c>
      <c r="C10" t="s">
        <v>69</v>
      </c>
      <c r="D10">
        <v>27</v>
      </c>
      <c r="E10">
        <v>31</v>
      </c>
      <c r="F10">
        <v>35</v>
      </c>
      <c r="G10" s="5" t="s">
        <v>257</v>
      </c>
      <c r="H10">
        <v>33</v>
      </c>
      <c r="I10">
        <v>23</v>
      </c>
      <c r="J10">
        <v>17</v>
      </c>
      <c r="X10">
        <f t="shared" si="0"/>
        <v>166</v>
      </c>
      <c r="Y10">
        <f t="shared" si="1"/>
        <v>17</v>
      </c>
      <c r="Z10">
        <f t="shared" si="2"/>
        <v>23</v>
      </c>
      <c r="AA10">
        <f t="shared" si="3"/>
        <v>27</v>
      </c>
      <c r="AB10">
        <f t="shared" si="5"/>
        <v>99</v>
      </c>
      <c r="AD10" s="8" t="s">
        <v>166</v>
      </c>
      <c r="AE10" s="9">
        <v>29</v>
      </c>
    </row>
    <row r="11" spans="1:31" x14ac:dyDescent="0.25">
      <c r="A11">
        <v>8</v>
      </c>
      <c r="B11">
        <v>133</v>
      </c>
      <c r="C11" t="s">
        <v>64</v>
      </c>
      <c r="D11">
        <v>23</v>
      </c>
      <c r="E11">
        <v>27</v>
      </c>
      <c r="F11">
        <v>20</v>
      </c>
      <c r="G11" s="5" t="s">
        <v>257</v>
      </c>
      <c r="H11">
        <v>30</v>
      </c>
      <c r="I11">
        <v>31</v>
      </c>
      <c r="J11">
        <v>29</v>
      </c>
      <c r="X11">
        <f t="shared" si="0"/>
        <v>160</v>
      </c>
      <c r="Y11">
        <f t="shared" si="1"/>
        <v>20</v>
      </c>
      <c r="Z11">
        <f t="shared" si="2"/>
        <v>23</v>
      </c>
      <c r="AA11">
        <f t="shared" si="3"/>
        <v>27</v>
      </c>
      <c r="AB11">
        <f t="shared" si="5"/>
        <v>90</v>
      </c>
      <c r="AD11" s="8" t="s">
        <v>167</v>
      </c>
      <c r="AE11" s="9">
        <v>28</v>
      </c>
    </row>
    <row r="12" spans="1:31" x14ac:dyDescent="0.25">
      <c r="A12">
        <v>9</v>
      </c>
      <c r="B12">
        <v>126</v>
      </c>
      <c r="C12" t="s">
        <v>60</v>
      </c>
      <c r="D12">
        <v>26</v>
      </c>
      <c r="E12">
        <v>7</v>
      </c>
      <c r="F12">
        <v>28</v>
      </c>
      <c r="G12">
        <v>30</v>
      </c>
      <c r="H12">
        <v>35</v>
      </c>
      <c r="I12" s="5" t="s">
        <v>257</v>
      </c>
      <c r="J12">
        <v>31</v>
      </c>
      <c r="X12">
        <f t="shared" ref="X12:X35" si="6">SUM(D12:W12)</f>
        <v>157</v>
      </c>
      <c r="Y12">
        <f t="shared" si="1"/>
        <v>7</v>
      </c>
      <c r="Z12">
        <f t="shared" si="2"/>
        <v>26</v>
      </c>
      <c r="AA12">
        <f t="shared" si="3"/>
        <v>28</v>
      </c>
      <c r="AB12">
        <f t="shared" ref="AB12:AB35" si="7">+X12-Y12-Z12-AA12</f>
        <v>96</v>
      </c>
      <c r="AD12" s="8" t="s">
        <v>168</v>
      </c>
      <c r="AE12" s="9">
        <v>27</v>
      </c>
    </row>
    <row r="13" spans="1:31" x14ac:dyDescent="0.25">
      <c r="A13">
        <v>10</v>
      </c>
      <c r="B13">
        <v>121</v>
      </c>
      <c r="C13" t="s">
        <v>202</v>
      </c>
      <c r="D13">
        <v>37</v>
      </c>
      <c r="E13">
        <v>23</v>
      </c>
      <c r="F13">
        <v>24</v>
      </c>
      <c r="G13" s="5" t="s">
        <v>257</v>
      </c>
      <c r="H13">
        <v>25</v>
      </c>
      <c r="I13">
        <v>21</v>
      </c>
      <c r="J13">
        <v>22</v>
      </c>
      <c r="X13">
        <f t="shared" si="6"/>
        <v>152</v>
      </c>
      <c r="Y13">
        <f t="shared" si="1"/>
        <v>21</v>
      </c>
      <c r="Z13">
        <f t="shared" si="2"/>
        <v>22</v>
      </c>
      <c r="AA13">
        <f t="shared" si="3"/>
        <v>23</v>
      </c>
      <c r="AB13">
        <f t="shared" si="7"/>
        <v>86</v>
      </c>
      <c r="AD13" s="8" t="s">
        <v>169</v>
      </c>
      <c r="AE13" s="9">
        <v>26</v>
      </c>
    </row>
    <row r="14" spans="1:31" x14ac:dyDescent="0.25">
      <c r="A14">
        <v>11</v>
      </c>
      <c r="B14">
        <v>134</v>
      </c>
      <c r="C14" t="s">
        <v>65</v>
      </c>
      <c r="D14">
        <v>18</v>
      </c>
      <c r="E14">
        <v>33</v>
      </c>
      <c r="F14">
        <v>13</v>
      </c>
      <c r="G14">
        <v>27</v>
      </c>
      <c r="H14" s="5" t="s">
        <v>257</v>
      </c>
      <c r="I14">
        <v>30</v>
      </c>
      <c r="J14">
        <v>30</v>
      </c>
      <c r="X14">
        <f t="shared" si="6"/>
        <v>151</v>
      </c>
      <c r="Y14">
        <f t="shared" si="1"/>
        <v>13</v>
      </c>
      <c r="Z14">
        <f t="shared" si="2"/>
        <v>18</v>
      </c>
      <c r="AA14">
        <f t="shared" si="3"/>
        <v>27</v>
      </c>
      <c r="AB14">
        <f t="shared" si="7"/>
        <v>93</v>
      </c>
      <c r="AD14" s="8" t="s">
        <v>170</v>
      </c>
      <c r="AE14" s="9">
        <v>25</v>
      </c>
    </row>
    <row r="15" spans="1:31" x14ac:dyDescent="0.25">
      <c r="A15">
        <v>12</v>
      </c>
      <c r="B15">
        <v>194</v>
      </c>
      <c r="C15" t="s">
        <v>75</v>
      </c>
      <c r="D15">
        <v>21</v>
      </c>
      <c r="E15">
        <v>19</v>
      </c>
      <c r="F15">
        <v>26</v>
      </c>
      <c r="G15">
        <v>25</v>
      </c>
      <c r="H15" s="5" t="s">
        <v>257</v>
      </c>
      <c r="I15">
        <v>25</v>
      </c>
      <c r="J15">
        <v>20</v>
      </c>
      <c r="X15">
        <f t="shared" si="6"/>
        <v>136</v>
      </c>
      <c r="Y15">
        <f t="shared" si="1"/>
        <v>19</v>
      </c>
      <c r="Z15">
        <f t="shared" si="2"/>
        <v>20</v>
      </c>
      <c r="AA15">
        <f t="shared" si="3"/>
        <v>21</v>
      </c>
      <c r="AB15">
        <f t="shared" si="7"/>
        <v>76</v>
      </c>
      <c r="AD15" s="8" t="s">
        <v>171</v>
      </c>
      <c r="AE15" s="9">
        <v>24</v>
      </c>
    </row>
    <row r="16" spans="1:31" x14ac:dyDescent="0.25">
      <c r="A16">
        <v>13</v>
      </c>
      <c r="B16">
        <v>120</v>
      </c>
      <c r="C16" t="s">
        <v>58</v>
      </c>
      <c r="D16">
        <v>19</v>
      </c>
      <c r="E16">
        <v>21</v>
      </c>
      <c r="F16">
        <v>25</v>
      </c>
      <c r="G16">
        <v>21</v>
      </c>
      <c r="H16">
        <v>29</v>
      </c>
      <c r="I16" s="5" t="s">
        <v>257</v>
      </c>
      <c r="J16">
        <v>19</v>
      </c>
      <c r="X16">
        <f t="shared" si="6"/>
        <v>134</v>
      </c>
      <c r="Y16">
        <f t="shared" si="1"/>
        <v>19</v>
      </c>
      <c r="Z16">
        <f t="shared" si="2"/>
        <v>19</v>
      </c>
      <c r="AA16">
        <f t="shared" si="3"/>
        <v>21</v>
      </c>
      <c r="AB16">
        <f t="shared" si="7"/>
        <v>75</v>
      </c>
      <c r="AD16" s="8" t="s">
        <v>172</v>
      </c>
      <c r="AE16" s="9">
        <v>23</v>
      </c>
    </row>
    <row r="17" spans="1:31" x14ac:dyDescent="0.25">
      <c r="A17">
        <v>14</v>
      </c>
      <c r="B17">
        <v>208</v>
      </c>
      <c r="C17" t="s">
        <v>48</v>
      </c>
      <c r="D17">
        <v>22</v>
      </c>
      <c r="E17">
        <v>24</v>
      </c>
      <c r="F17">
        <v>31</v>
      </c>
      <c r="G17" s="5" t="s">
        <v>257</v>
      </c>
      <c r="H17">
        <v>27</v>
      </c>
      <c r="I17">
        <v>20</v>
      </c>
      <c r="J17">
        <v>9</v>
      </c>
      <c r="X17">
        <f t="shared" si="6"/>
        <v>133</v>
      </c>
      <c r="Y17">
        <f t="shared" si="1"/>
        <v>9</v>
      </c>
      <c r="Z17">
        <f t="shared" si="2"/>
        <v>20</v>
      </c>
      <c r="AA17">
        <f t="shared" si="3"/>
        <v>22</v>
      </c>
      <c r="AB17">
        <f t="shared" si="7"/>
        <v>82</v>
      </c>
      <c r="AD17" s="8" t="s">
        <v>173</v>
      </c>
      <c r="AE17" s="9">
        <v>22</v>
      </c>
    </row>
    <row r="18" spans="1:31" x14ac:dyDescent="0.25">
      <c r="A18">
        <v>15</v>
      </c>
      <c r="B18">
        <v>108</v>
      </c>
      <c r="C18" t="s">
        <v>53</v>
      </c>
      <c r="D18">
        <v>30</v>
      </c>
      <c r="E18">
        <v>25</v>
      </c>
      <c r="F18">
        <v>21</v>
      </c>
      <c r="G18">
        <v>18</v>
      </c>
      <c r="H18">
        <v>15</v>
      </c>
      <c r="I18" s="5" t="s">
        <v>257</v>
      </c>
      <c r="J18">
        <v>12</v>
      </c>
      <c r="X18">
        <f t="shared" si="6"/>
        <v>121</v>
      </c>
      <c r="Y18">
        <f t="shared" si="1"/>
        <v>12</v>
      </c>
      <c r="Z18">
        <f t="shared" si="2"/>
        <v>15</v>
      </c>
      <c r="AA18">
        <f t="shared" si="3"/>
        <v>18</v>
      </c>
      <c r="AB18">
        <f t="shared" si="7"/>
        <v>76</v>
      </c>
      <c r="AD18" s="8" t="s">
        <v>174</v>
      </c>
      <c r="AE18" s="9">
        <v>21</v>
      </c>
    </row>
    <row r="19" spans="1:31" x14ac:dyDescent="0.25">
      <c r="A19">
        <v>16</v>
      </c>
      <c r="B19">
        <v>148</v>
      </c>
      <c r="C19" t="s">
        <v>68</v>
      </c>
      <c r="D19">
        <v>28</v>
      </c>
      <c r="E19">
        <v>11</v>
      </c>
      <c r="F19">
        <v>23</v>
      </c>
      <c r="G19">
        <v>14</v>
      </c>
      <c r="H19" s="5" t="s">
        <v>257</v>
      </c>
      <c r="I19">
        <v>26</v>
      </c>
      <c r="J19">
        <v>14</v>
      </c>
      <c r="X19">
        <f t="shared" si="6"/>
        <v>116</v>
      </c>
      <c r="Y19">
        <f t="shared" si="1"/>
        <v>11</v>
      </c>
      <c r="Z19">
        <f t="shared" si="2"/>
        <v>14</v>
      </c>
      <c r="AA19">
        <f t="shared" si="3"/>
        <v>14</v>
      </c>
      <c r="AB19">
        <f t="shared" si="7"/>
        <v>77</v>
      </c>
      <c r="AD19" s="8" t="s">
        <v>175</v>
      </c>
      <c r="AE19" s="9">
        <v>20</v>
      </c>
    </row>
    <row r="20" spans="1:31" x14ac:dyDescent="0.25">
      <c r="A20">
        <v>17</v>
      </c>
      <c r="B20">
        <v>196</v>
      </c>
      <c r="C20" t="s">
        <v>77</v>
      </c>
      <c r="D20">
        <v>24</v>
      </c>
      <c r="E20">
        <v>26</v>
      </c>
      <c r="F20">
        <v>22</v>
      </c>
      <c r="G20">
        <v>13</v>
      </c>
      <c r="H20" s="5" t="s">
        <v>257</v>
      </c>
      <c r="I20">
        <v>17</v>
      </c>
      <c r="J20">
        <v>3</v>
      </c>
      <c r="X20">
        <f t="shared" si="6"/>
        <v>105</v>
      </c>
      <c r="Y20">
        <f t="shared" si="1"/>
        <v>3</v>
      </c>
      <c r="Z20">
        <f t="shared" si="2"/>
        <v>13</v>
      </c>
      <c r="AA20">
        <f t="shared" si="3"/>
        <v>17</v>
      </c>
      <c r="AB20">
        <f t="shared" si="7"/>
        <v>72</v>
      </c>
      <c r="AD20" s="8" t="s">
        <v>176</v>
      </c>
      <c r="AE20" s="9">
        <v>19</v>
      </c>
    </row>
    <row r="21" spans="1:31" x14ac:dyDescent="0.25">
      <c r="A21">
        <v>18</v>
      </c>
      <c r="B21">
        <v>111</v>
      </c>
      <c r="C21" t="s">
        <v>249</v>
      </c>
      <c r="D21">
        <v>0</v>
      </c>
      <c r="E21">
        <v>0</v>
      </c>
      <c r="F21">
        <v>0</v>
      </c>
      <c r="G21">
        <v>33</v>
      </c>
      <c r="H21">
        <v>37</v>
      </c>
      <c r="I21" s="5" t="s">
        <v>257</v>
      </c>
      <c r="J21">
        <v>33</v>
      </c>
      <c r="X21">
        <f t="shared" si="6"/>
        <v>103</v>
      </c>
      <c r="Y21">
        <f t="shared" si="1"/>
        <v>0</v>
      </c>
      <c r="Z21">
        <f t="shared" si="2"/>
        <v>0</v>
      </c>
      <c r="AA21">
        <f t="shared" si="3"/>
        <v>0</v>
      </c>
      <c r="AB21">
        <f t="shared" si="7"/>
        <v>103</v>
      </c>
      <c r="AD21" s="8" t="s">
        <v>177</v>
      </c>
      <c r="AE21" s="9">
        <v>18</v>
      </c>
    </row>
    <row r="22" spans="1:31" x14ac:dyDescent="0.25">
      <c r="A22">
        <v>19</v>
      </c>
      <c r="B22">
        <v>178</v>
      </c>
      <c r="C22" t="s">
        <v>71</v>
      </c>
      <c r="D22">
        <v>15</v>
      </c>
      <c r="E22">
        <v>9</v>
      </c>
      <c r="F22">
        <v>19</v>
      </c>
      <c r="G22" s="5" t="s">
        <v>257</v>
      </c>
      <c r="H22">
        <v>24</v>
      </c>
      <c r="I22">
        <v>19</v>
      </c>
      <c r="J22">
        <v>15</v>
      </c>
      <c r="X22">
        <f t="shared" si="6"/>
        <v>101</v>
      </c>
      <c r="Y22">
        <f t="shared" si="1"/>
        <v>9</v>
      </c>
      <c r="Z22">
        <f t="shared" si="2"/>
        <v>15</v>
      </c>
      <c r="AA22">
        <f t="shared" si="3"/>
        <v>15</v>
      </c>
      <c r="AB22">
        <f t="shared" si="7"/>
        <v>62</v>
      </c>
      <c r="AD22" s="8" t="s">
        <v>178</v>
      </c>
      <c r="AE22" s="9">
        <v>17</v>
      </c>
    </row>
    <row r="23" spans="1:31" x14ac:dyDescent="0.25">
      <c r="A23">
        <v>20</v>
      </c>
      <c r="B23">
        <v>129</v>
      </c>
      <c r="C23" t="s">
        <v>63</v>
      </c>
      <c r="D23">
        <v>10</v>
      </c>
      <c r="E23">
        <v>14</v>
      </c>
      <c r="F23">
        <v>17</v>
      </c>
      <c r="G23" s="5" t="s">
        <v>257</v>
      </c>
      <c r="H23">
        <v>20</v>
      </c>
      <c r="I23">
        <v>18</v>
      </c>
      <c r="J23">
        <v>13</v>
      </c>
      <c r="X23">
        <f t="shared" si="6"/>
        <v>92</v>
      </c>
      <c r="Y23">
        <f t="shared" si="1"/>
        <v>10</v>
      </c>
      <c r="Z23">
        <f t="shared" si="2"/>
        <v>13</v>
      </c>
      <c r="AA23">
        <f t="shared" si="3"/>
        <v>14</v>
      </c>
      <c r="AB23">
        <f t="shared" si="7"/>
        <v>55</v>
      </c>
      <c r="AD23" s="8" t="s">
        <v>179</v>
      </c>
      <c r="AE23" s="9">
        <v>16</v>
      </c>
    </row>
    <row r="24" spans="1:31" x14ac:dyDescent="0.25">
      <c r="A24">
        <v>21</v>
      </c>
      <c r="B24">
        <v>139</v>
      </c>
      <c r="C24" t="s">
        <v>66</v>
      </c>
      <c r="D24">
        <v>25</v>
      </c>
      <c r="E24">
        <v>6</v>
      </c>
      <c r="F24">
        <v>0</v>
      </c>
      <c r="G24" s="5" t="s">
        <v>257</v>
      </c>
      <c r="H24">
        <v>17</v>
      </c>
      <c r="I24">
        <v>28</v>
      </c>
      <c r="J24">
        <v>16</v>
      </c>
      <c r="X24">
        <f t="shared" si="6"/>
        <v>92</v>
      </c>
      <c r="Y24">
        <f t="shared" si="1"/>
        <v>0</v>
      </c>
      <c r="Z24">
        <f t="shared" si="2"/>
        <v>6</v>
      </c>
      <c r="AA24">
        <f t="shared" si="3"/>
        <v>16</v>
      </c>
      <c r="AB24">
        <f t="shared" si="7"/>
        <v>70</v>
      </c>
      <c r="AD24" s="8" t="s">
        <v>180</v>
      </c>
      <c r="AE24" s="9">
        <v>15</v>
      </c>
    </row>
    <row r="25" spans="1:31" x14ac:dyDescent="0.25">
      <c r="A25">
        <v>22</v>
      </c>
      <c r="B25">
        <v>112</v>
      </c>
      <c r="C25" t="s">
        <v>55</v>
      </c>
      <c r="D25">
        <v>14</v>
      </c>
      <c r="E25">
        <v>0</v>
      </c>
      <c r="F25">
        <v>0</v>
      </c>
      <c r="G25">
        <v>22</v>
      </c>
      <c r="H25">
        <v>26</v>
      </c>
      <c r="I25" s="5" t="s">
        <v>257</v>
      </c>
      <c r="J25">
        <v>25</v>
      </c>
      <c r="X25">
        <f t="shared" si="6"/>
        <v>87</v>
      </c>
      <c r="Y25">
        <f t="shared" si="1"/>
        <v>0</v>
      </c>
      <c r="Z25">
        <f t="shared" si="2"/>
        <v>0</v>
      </c>
      <c r="AA25">
        <f t="shared" si="3"/>
        <v>14</v>
      </c>
      <c r="AB25">
        <f t="shared" si="7"/>
        <v>73</v>
      </c>
      <c r="AD25" s="8" t="s">
        <v>181</v>
      </c>
      <c r="AE25" s="9">
        <v>14</v>
      </c>
    </row>
    <row r="26" spans="1:31" x14ac:dyDescent="0.25">
      <c r="A26">
        <v>23</v>
      </c>
      <c r="B26">
        <v>232</v>
      </c>
      <c r="C26" t="s">
        <v>51</v>
      </c>
      <c r="D26">
        <v>6</v>
      </c>
      <c r="E26">
        <v>20</v>
      </c>
      <c r="F26">
        <v>18</v>
      </c>
      <c r="G26">
        <v>19</v>
      </c>
      <c r="H26">
        <v>21</v>
      </c>
      <c r="I26" s="5" t="s">
        <v>257</v>
      </c>
      <c r="J26" s="6" t="s">
        <v>20</v>
      </c>
      <c r="X26">
        <f t="shared" si="6"/>
        <v>84</v>
      </c>
      <c r="Y26">
        <f t="shared" si="1"/>
        <v>6</v>
      </c>
      <c r="Z26">
        <f t="shared" si="2"/>
        <v>18</v>
      </c>
      <c r="AA26">
        <f t="shared" si="3"/>
        <v>19</v>
      </c>
      <c r="AB26">
        <f t="shared" si="7"/>
        <v>41</v>
      </c>
      <c r="AD26" s="8" t="s">
        <v>182</v>
      </c>
      <c r="AE26" s="9">
        <v>13</v>
      </c>
    </row>
    <row r="27" spans="1:31" x14ac:dyDescent="0.25">
      <c r="A27">
        <v>24</v>
      </c>
      <c r="B27">
        <v>215</v>
      </c>
      <c r="C27" t="s">
        <v>49</v>
      </c>
      <c r="D27">
        <v>11</v>
      </c>
      <c r="E27">
        <v>15</v>
      </c>
      <c r="F27">
        <v>15</v>
      </c>
      <c r="G27">
        <v>15</v>
      </c>
      <c r="H27">
        <v>18</v>
      </c>
      <c r="I27" s="5" t="s">
        <v>257</v>
      </c>
      <c r="J27">
        <v>4</v>
      </c>
      <c r="X27">
        <f t="shared" si="6"/>
        <v>78</v>
      </c>
      <c r="Y27">
        <f t="shared" si="1"/>
        <v>4</v>
      </c>
      <c r="Z27">
        <f t="shared" si="2"/>
        <v>11</v>
      </c>
      <c r="AA27">
        <f t="shared" si="3"/>
        <v>15</v>
      </c>
      <c r="AB27">
        <f t="shared" si="7"/>
        <v>48</v>
      </c>
      <c r="AD27" s="8" t="s">
        <v>183</v>
      </c>
      <c r="AE27" s="9">
        <v>12</v>
      </c>
    </row>
    <row r="28" spans="1:31" x14ac:dyDescent="0.25">
      <c r="A28">
        <v>25</v>
      </c>
      <c r="B28">
        <v>187</v>
      </c>
      <c r="C28" t="s">
        <v>251</v>
      </c>
      <c r="D28">
        <v>0</v>
      </c>
      <c r="E28">
        <v>0</v>
      </c>
      <c r="F28">
        <v>0</v>
      </c>
      <c r="G28" s="5" t="s">
        <v>257</v>
      </c>
      <c r="H28">
        <v>28</v>
      </c>
      <c r="I28">
        <v>29</v>
      </c>
      <c r="J28">
        <v>21</v>
      </c>
      <c r="X28">
        <f t="shared" si="6"/>
        <v>78</v>
      </c>
      <c r="Y28">
        <f t="shared" si="1"/>
        <v>0</v>
      </c>
      <c r="Z28">
        <f t="shared" si="2"/>
        <v>0</v>
      </c>
      <c r="AA28">
        <f t="shared" si="3"/>
        <v>0</v>
      </c>
      <c r="AB28">
        <f t="shared" si="7"/>
        <v>78</v>
      </c>
      <c r="AD28" s="8" t="s">
        <v>184</v>
      </c>
      <c r="AE28" s="9">
        <v>11</v>
      </c>
    </row>
    <row r="29" spans="1:31" x14ac:dyDescent="0.25">
      <c r="A29">
        <v>26</v>
      </c>
      <c r="B29">
        <v>192</v>
      </c>
      <c r="C29" t="s">
        <v>255</v>
      </c>
      <c r="D29">
        <v>0</v>
      </c>
      <c r="E29">
        <v>0</v>
      </c>
      <c r="F29">
        <v>0</v>
      </c>
      <c r="G29">
        <v>12</v>
      </c>
      <c r="H29" s="5" t="s">
        <v>257</v>
      </c>
      <c r="I29">
        <v>35</v>
      </c>
      <c r="J29">
        <v>28</v>
      </c>
      <c r="X29">
        <f t="shared" si="6"/>
        <v>75</v>
      </c>
      <c r="Y29">
        <f t="shared" si="1"/>
        <v>0</v>
      </c>
      <c r="Z29">
        <f t="shared" si="2"/>
        <v>0</v>
      </c>
      <c r="AA29">
        <f t="shared" si="3"/>
        <v>0</v>
      </c>
      <c r="AB29">
        <f t="shared" si="7"/>
        <v>75</v>
      </c>
      <c r="AD29" s="8" t="s">
        <v>185</v>
      </c>
      <c r="AE29" s="9">
        <v>10</v>
      </c>
    </row>
    <row r="30" spans="1:31" x14ac:dyDescent="0.25">
      <c r="A30">
        <v>27</v>
      </c>
      <c r="B30">
        <v>142</v>
      </c>
      <c r="C30" t="s">
        <v>67</v>
      </c>
      <c r="D30">
        <v>5</v>
      </c>
      <c r="E30">
        <v>22</v>
      </c>
      <c r="F30">
        <v>0</v>
      </c>
      <c r="G30">
        <v>24</v>
      </c>
      <c r="H30" s="5" t="s">
        <v>257</v>
      </c>
      <c r="I30">
        <v>15</v>
      </c>
      <c r="J30">
        <v>6</v>
      </c>
      <c r="X30">
        <f t="shared" si="6"/>
        <v>72</v>
      </c>
      <c r="Y30">
        <f t="shared" si="1"/>
        <v>0</v>
      </c>
      <c r="Z30">
        <f t="shared" si="2"/>
        <v>5</v>
      </c>
      <c r="AA30">
        <f t="shared" si="3"/>
        <v>6</v>
      </c>
      <c r="AB30">
        <f t="shared" si="7"/>
        <v>61</v>
      </c>
      <c r="AD30" s="8" t="s">
        <v>186</v>
      </c>
      <c r="AE30" s="9">
        <v>9</v>
      </c>
    </row>
    <row r="31" spans="1:31" x14ac:dyDescent="0.25">
      <c r="A31">
        <v>28</v>
      </c>
      <c r="B31">
        <v>168</v>
      </c>
      <c r="C31" t="s">
        <v>70</v>
      </c>
      <c r="D31">
        <v>7</v>
      </c>
      <c r="E31">
        <v>13</v>
      </c>
      <c r="F31">
        <v>0</v>
      </c>
      <c r="G31">
        <v>17</v>
      </c>
      <c r="H31">
        <v>23</v>
      </c>
      <c r="I31" s="5" t="s">
        <v>257</v>
      </c>
      <c r="J31">
        <v>11</v>
      </c>
      <c r="X31">
        <f t="shared" si="6"/>
        <v>71</v>
      </c>
      <c r="Y31">
        <f t="shared" si="1"/>
        <v>0</v>
      </c>
      <c r="Z31">
        <f t="shared" si="2"/>
        <v>7</v>
      </c>
      <c r="AA31">
        <f t="shared" si="3"/>
        <v>11</v>
      </c>
      <c r="AB31">
        <f t="shared" si="7"/>
        <v>53</v>
      </c>
      <c r="AD31" s="8" t="s">
        <v>187</v>
      </c>
      <c r="AE31" s="9">
        <v>8</v>
      </c>
    </row>
    <row r="32" spans="1:31" x14ac:dyDescent="0.25">
      <c r="A32">
        <v>29</v>
      </c>
      <c r="B32">
        <v>127</v>
      </c>
      <c r="C32" t="s">
        <v>61</v>
      </c>
      <c r="D32">
        <v>0</v>
      </c>
      <c r="E32">
        <v>0</v>
      </c>
      <c r="F32">
        <v>0</v>
      </c>
      <c r="G32">
        <v>26</v>
      </c>
      <c r="H32" s="5" t="s">
        <v>257</v>
      </c>
      <c r="I32">
        <v>22</v>
      </c>
      <c r="J32">
        <v>23</v>
      </c>
      <c r="X32">
        <f t="shared" si="6"/>
        <v>71</v>
      </c>
      <c r="Y32">
        <f t="shared" si="1"/>
        <v>0</v>
      </c>
      <c r="Z32">
        <f t="shared" si="2"/>
        <v>0</v>
      </c>
      <c r="AA32">
        <f t="shared" si="3"/>
        <v>0</v>
      </c>
      <c r="AB32">
        <f t="shared" si="7"/>
        <v>71</v>
      </c>
      <c r="AD32" s="8" t="s">
        <v>188</v>
      </c>
      <c r="AE32" s="9">
        <v>7</v>
      </c>
    </row>
    <row r="33" spans="1:31" x14ac:dyDescent="0.25">
      <c r="A33">
        <v>30</v>
      </c>
      <c r="B33">
        <v>172</v>
      </c>
      <c r="C33" t="s">
        <v>252</v>
      </c>
      <c r="D33">
        <v>0</v>
      </c>
      <c r="E33">
        <v>0</v>
      </c>
      <c r="F33">
        <v>0</v>
      </c>
      <c r="G33" s="4">
        <f>1+35+1</f>
        <v>37</v>
      </c>
      <c r="H33" s="5" t="s">
        <v>257</v>
      </c>
      <c r="I33">
        <v>0</v>
      </c>
      <c r="J33">
        <v>27</v>
      </c>
      <c r="X33">
        <f t="shared" si="6"/>
        <v>64</v>
      </c>
      <c r="Y33">
        <f t="shared" si="1"/>
        <v>0</v>
      </c>
      <c r="Z33">
        <f t="shared" si="2"/>
        <v>0</v>
      </c>
      <c r="AA33">
        <f t="shared" si="3"/>
        <v>0</v>
      </c>
      <c r="AB33">
        <f t="shared" si="7"/>
        <v>64</v>
      </c>
      <c r="AD33" s="8" t="s">
        <v>189</v>
      </c>
      <c r="AE33" s="9">
        <v>6</v>
      </c>
    </row>
    <row r="34" spans="1:31" x14ac:dyDescent="0.25">
      <c r="A34">
        <v>31</v>
      </c>
      <c r="B34">
        <v>119</v>
      </c>
      <c r="C34" t="s">
        <v>254</v>
      </c>
      <c r="D34">
        <v>0</v>
      </c>
      <c r="E34">
        <v>0</v>
      </c>
      <c r="F34">
        <v>0</v>
      </c>
      <c r="G34">
        <v>28</v>
      </c>
      <c r="H34" s="5" t="s">
        <v>257</v>
      </c>
      <c r="I34">
        <v>33</v>
      </c>
      <c r="J34">
        <v>0</v>
      </c>
      <c r="X34">
        <f t="shared" si="6"/>
        <v>61</v>
      </c>
      <c r="Y34">
        <f t="shared" si="1"/>
        <v>0</v>
      </c>
      <c r="Z34">
        <f t="shared" si="2"/>
        <v>0</v>
      </c>
      <c r="AA34">
        <f t="shared" si="3"/>
        <v>0</v>
      </c>
      <c r="AB34">
        <f t="shared" si="7"/>
        <v>61</v>
      </c>
      <c r="AD34" s="8" t="s">
        <v>190</v>
      </c>
      <c r="AE34" s="9">
        <v>5</v>
      </c>
    </row>
    <row r="35" spans="1:31" x14ac:dyDescent="0.25">
      <c r="A35">
        <v>32</v>
      </c>
      <c r="B35">
        <v>252</v>
      </c>
      <c r="C35" t="s">
        <v>52</v>
      </c>
      <c r="D35">
        <v>12</v>
      </c>
      <c r="E35">
        <v>18</v>
      </c>
      <c r="F35">
        <v>27</v>
      </c>
      <c r="G35">
        <v>0</v>
      </c>
      <c r="H35">
        <v>0</v>
      </c>
      <c r="I35">
        <v>0</v>
      </c>
      <c r="J35">
        <v>0</v>
      </c>
      <c r="X35">
        <f t="shared" si="6"/>
        <v>57</v>
      </c>
      <c r="Y35">
        <f t="shared" si="1"/>
        <v>0</v>
      </c>
      <c r="Z35">
        <f t="shared" si="2"/>
        <v>0</v>
      </c>
      <c r="AA35">
        <f t="shared" si="3"/>
        <v>0</v>
      </c>
      <c r="AB35">
        <f t="shared" si="7"/>
        <v>57</v>
      </c>
      <c r="AD35" s="8" t="s">
        <v>191</v>
      </c>
      <c r="AE35" s="9">
        <v>4</v>
      </c>
    </row>
    <row r="36" spans="1:31" x14ac:dyDescent="0.25">
      <c r="A36">
        <v>33</v>
      </c>
      <c r="B36">
        <v>188</v>
      </c>
      <c r="C36" t="s">
        <v>250</v>
      </c>
      <c r="D36">
        <v>0</v>
      </c>
      <c r="E36">
        <v>0</v>
      </c>
      <c r="F36">
        <v>0</v>
      </c>
      <c r="G36">
        <v>16</v>
      </c>
      <c r="H36">
        <v>22</v>
      </c>
      <c r="I36" s="5" t="s">
        <v>257</v>
      </c>
      <c r="J36">
        <v>8</v>
      </c>
      <c r="X36">
        <f t="shared" ref="X36:X44" si="8">SUM(D36:W36)</f>
        <v>46</v>
      </c>
      <c r="Y36">
        <f t="shared" si="1"/>
        <v>0</v>
      </c>
      <c r="Z36">
        <f t="shared" si="2"/>
        <v>0</v>
      </c>
      <c r="AA36">
        <f t="shared" si="3"/>
        <v>0</v>
      </c>
      <c r="AB36">
        <f t="shared" ref="AB36:AB44" si="9">+X36-Y36-Z36-AA36</f>
        <v>46</v>
      </c>
      <c r="AD36" s="8" t="s">
        <v>192</v>
      </c>
      <c r="AE36" s="9">
        <v>3</v>
      </c>
    </row>
    <row r="37" spans="1:31" x14ac:dyDescent="0.25">
      <c r="A37">
        <v>34</v>
      </c>
      <c r="B37">
        <v>128</v>
      </c>
      <c r="C37" t="s">
        <v>62</v>
      </c>
      <c r="D37">
        <v>13</v>
      </c>
      <c r="E37">
        <v>12</v>
      </c>
      <c r="F37">
        <v>16</v>
      </c>
      <c r="G37">
        <v>0</v>
      </c>
      <c r="H37">
        <v>0</v>
      </c>
      <c r="I37">
        <v>0</v>
      </c>
      <c r="J37">
        <v>0</v>
      </c>
      <c r="X37">
        <f t="shared" si="8"/>
        <v>41</v>
      </c>
      <c r="Y37">
        <f t="shared" si="1"/>
        <v>0</v>
      </c>
      <c r="Z37">
        <f t="shared" si="2"/>
        <v>0</v>
      </c>
      <c r="AA37">
        <f t="shared" si="3"/>
        <v>0</v>
      </c>
      <c r="AB37">
        <f t="shared" si="9"/>
        <v>41</v>
      </c>
      <c r="AD37" s="8" t="s">
        <v>193</v>
      </c>
      <c r="AE37" s="9">
        <v>2</v>
      </c>
    </row>
    <row r="38" spans="1:31" x14ac:dyDescent="0.25">
      <c r="A38">
        <v>35</v>
      </c>
      <c r="B38">
        <v>117</v>
      </c>
      <c r="C38" t="s">
        <v>57</v>
      </c>
      <c r="D38">
        <v>0</v>
      </c>
      <c r="E38">
        <v>0</v>
      </c>
      <c r="F38">
        <v>0</v>
      </c>
      <c r="G38">
        <v>20</v>
      </c>
      <c r="H38" s="5" t="s">
        <v>257</v>
      </c>
      <c r="I38">
        <v>13</v>
      </c>
      <c r="J38">
        <v>7</v>
      </c>
      <c r="X38">
        <f t="shared" si="8"/>
        <v>40</v>
      </c>
      <c r="Y38">
        <f t="shared" si="1"/>
        <v>0</v>
      </c>
      <c r="Z38">
        <f t="shared" si="2"/>
        <v>0</v>
      </c>
      <c r="AA38">
        <f t="shared" si="3"/>
        <v>0</v>
      </c>
      <c r="AB38">
        <f t="shared" si="9"/>
        <v>40</v>
      </c>
      <c r="AD38" s="8" t="s">
        <v>194</v>
      </c>
      <c r="AE38" s="9">
        <v>1</v>
      </c>
    </row>
    <row r="39" spans="1:31" x14ac:dyDescent="0.25">
      <c r="A39">
        <v>36</v>
      </c>
      <c r="B39">
        <v>144</v>
      </c>
      <c r="C39" t="s">
        <v>205</v>
      </c>
      <c r="D39">
        <v>20</v>
      </c>
      <c r="E39">
        <v>17</v>
      </c>
      <c r="F39">
        <v>0</v>
      </c>
      <c r="G39">
        <v>0</v>
      </c>
      <c r="H39">
        <v>0</v>
      </c>
      <c r="I39">
        <v>0</v>
      </c>
      <c r="J39">
        <v>0</v>
      </c>
      <c r="X39">
        <f t="shared" si="8"/>
        <v>37</v>
      </c>
      <c r="Y39">
        <f t="shared" si="1"/>
        <v>0</v>
      </c>
      <c r="Z39">
        <f t="shared" si="2"/>
        <v>0</v>
      </c>
      <c r="AA39">
        <f t="shared" si="3"/>
        <v>0</v>
      </c>
      <c r="AB39">
        <f t="shared" si="9"/>
        <v>37</v>
      </c>
      <c r="AD39" s="8" t="s">
        <v>195</v>
      </c>
      <c r="AE39" s="9">
        <v>0</v>
      </c>
    </row>
    <row r="40" spans="1:31" x14ac:dyDescent="0.25">
      <c r="A40">
        <v>37</v>
      </c>
      <c r="B40">
        <v>122</v>
      </c>
      <c r="C40" t="s">
        <v>248</v>
      </c>
      <c r="D40">
        <v>0</v>
      </c>
      <c r="E40">
        <v>0</v>
      </c>
      <c r="F40">
        <v>0</v>
      </c>
      <c r="G40" s="5" t="s">
        <v>257</v>
      </c>
      <c r="H40">
        <v>19</v>
      </c>
      <c r="I40">
        <v>16</v>
      </c>
      <c r="J40" s="6" t="s">
        <v>20</v>
      </c>
      <c r="X40">
        <f t="shared" si="8"/>
        <v>35</v>
      </c>
      <c r="Y40">
        <f t="shared" si="1"/>
        <v>0</v>
      </c>
      <c r="Z40">
        <f t="shared" si="2"/>
        <v>0</v>
      </c>
      <c r="AA40">
        <f t="shared" si="3"/>
        <v>0</v>
      </c>
      <c r="AB40">
        <f t="shared" si="9"/>
        <v>35</v>
      </c>
      <c r="AD40" s="8" t="s">
        <v>196</v>
      </c>
      <c r="AE40" s="9">
        <v>0</v>
      </c>
    </row>
    <row r="41" spans="1:31" x14ac:dyDescent="0.25">
      <c r="A41">
        <v>38</v>
      </c>
      <c r="B41">
        <v>131</v>
      </c>
      <c r="C41" t="s">
        <v>50</v>
      </c>
      <c r="D41">
        <v>8</v>
      </c>
      <c r="E41">
        <v>10</v>
      </c>
      <c r="F41">
        <v>14</v>
      </c>
      <c r="G41">
        <v>0</v>
      </c>
      <c r="H41">
        <v>0</v>
      </c>
      <c r="I41">
        <v>0</v>
      </c>
      <c r="J41">
        <v>0</v>
      </c>
      <c r="X41">
        <f t="shared" si="8"/>
        <v>32</v>
      </c>
      <c r="Y41">
        <f t="shared" si="1"/>
        <v>0</v>
      </c>
      <c r="Z41">
        <f t="shared" si="2"/>
        <v>0</v>
      </c>
      <c r="AA41">
        <f t="shared" si="3"/>
        <v>0</v>
      </c>
      <c r="AB41">
        <f t="shared" si="9"/>
        <v>32</v>
      </c>
      <c r="AD41" s="8" t="s">
        <v>197</v>
      </c>
      <c r="AE41" s="9">
        <v>0</v>
      </c>
    </row>
    <row r="42" spans="1:31" x14ac:dyDescent="0.25">
      <c r="A42">
        <v>39</v>
      </c>
      <c r="B42">
        <v>169</v>
      </c>
      <c r="C42" t="s">
        <v>253</v>
      </c>
      <c r="D42">
        <v>0</v>
      </c>
      <c r="E42">
        <v>0</v>
      </c>
      <c r="F42">
        <v>0</v>
      </c>
      <c r="G42" s="6" t="s">
        <v>20</v>
      </c>
      <c r="H42" s="5" t="s">
        <v>257</v>
      </c>
      <c r="I42">
        <v>14</v>
      </c>
      <c r="J42">
        <v>10</v>
      </c>
      <c r="X42">
        <f t="shared" si="8"/>
        <v>24</v>
      </c>
      <c r="Y42">
        <f t="shared" si="1"/>
        <v>0</v>
      </c>
      <c r="Z42">
        <f t="shared" si="2"/>
        <v>0</v>
      </c>
      <c r="AA42">
        <f t="shared" si="3"/>
        <v>0</v>
      </c>
      <c r="AB42">
        <f t="shared" si="9"/>
        <v>24</v>
      </c>
      <c r="AD42" s="8"/>
      <c r="AE42" s="9"/>
    </row>
    <row r="43" spans="1:31" x14ac:dyDescent="0.25">
      <c r="A43">
        <v>40</v>
      </c>
      <c r="B43">
        <v>116</v>
      </c>
      <c r="C43" t="s">
        <v>56</v>
      </c>
      <c r="D43">
        <v>9</v>
      </c>
      <c r="E43">
        <v>8</v>
      </c>
      <c r="F43">
        <v>0</v>
      </c>
      <c r="G43">
        <v>0</v>
      </c>
      <c r="H43">
        <v>0</v>
      </c>
      <c r="I43">
        <v>0</v>
      </c>
      <c r="J43">
        <v>0</v>
      </c>
      <c r="X43">
        <f t="shared" si="8"/>
        <v>17</v>
      </c>
      <c r="Y43">
        <f t="shared" si="1"/>
        <v>0</v>
      </c>
      <c r="Z43">
        <f t="shared" si="2"/>
        <v>0</v>
      </c>
      <c r="AA43">
        <f t="shared" si="3"/>
        <v>0</v>
      </c>
      <c r="AB43">
        <f t="shared" si="9"/>
        <v>17</v>
      </c>
      <c r="AD43" s="8"/>
      <c r="AE43" s="9"/>
    </row>
    <row r="44" spans="1:31" x14ac:dyDescent="0.25">
      <c r="A44">
        <v>41</v>
      </c>
      <c r="X44">
        <f t="shared" si="8"/>
        <v>0</v>
      </c>
      <c r="Y44">
        <f t="shared" si="1"/>
        <v>0</v>
      </c>
      <c r="Z44">
        <f t="shared" si="2"/>
        <v>0</v>
      </c>
      <c r="AA44">
        <f t="shared" si="3"/>
        <v>0</v>
      </c>
      <c r="AB44">
        <f t="shared" si="9"/>
        <v>0</v>
      </c>
      <c r="AD44" s="8"/>
      <c r="AE44" s="9"/>
    </row>
    <row r="45" spans="1:31" x14ac:dyDescent="0.25">
      <c r="AD45" s="8"/>
      <c r="AE45" s="9"/>
    </row>
    <row r="46" spans="1:31" ht="15.75" thickBot="1" x14ac:dyDescent="0.3">
      <c r="AD46" s="10"/>
      <c r="AE46" s="11"/>
    </row>
    <row r="47" spans="1:31" x14ac:dyDescent="0.25">
      <c r="D47">
        <f t="shared" ref="D47:L47" si="10">SUM(D4:D46)</f>
        <v>617</v>
      </c>
      <c r="E47">
        <f t="shared" si="10"/>
        <v>611</v>
      </c>
      <c r="F47">
        <f t="shared" si="10"/>
        <v>576</v>
      </c>
      <c r="G47">
        <f t="shared" si="10"/>
        <v>578</v>
      </c>
      <c r="H47">
        <f t="shared" si="10"/>
        <v>537</v>
      </c>
      <c r="I47">
        <f t="shared" si="10"/>
        <v>564</v>
      </c>
      <c r="J47">
        <f t="shared" si="10"/>
        <v>634</v>
      </c>
      <c r="K47">
        <f t="shared" si="10"/>
        <v>0</v>
      </c>
      <c r="L47">
        <f t="shared" si="10"/>
        <v>0</v>
      </c>
      <c r="M47">
        <f t="shared" ref="M47:V47" si="11">SUM(M4:M36)</f>
        <v>0</v>
      </c>
      <c r="N47">
        <f t="shared" si="11"/>
        <v>0</v>
      </c>
      <c r="O47">
        <f t="shared" si="11"/>
        <v>0</v>
      </c>
      <c r="P47">
        <f t="shared" si="11"/>
        <v>0</v>
      </c>
      <c r="Q47">
        <f t="shared" si="11"/>
        <v>0</v>
      </c>
      <c r="R47">
        <f t="shared" si="11"/>
        <v>0</v>
      </c>
      <c r="S47">
        <f t="shared" si="11"/>
        <v>0</v>
      </c>
      <c r="T47">
        <f t="shared" si="11"/>
        <v>0</v>
      </c>
      <c r="U47">
        <f t="shared" si="11"/>
        <v>0</v>
      </c>
      <c r="V47">
        <f t="shared" si="11"/>
        <v>0</v>
      </c>
    </row>
    <row r="50" spans="1:28" x14ac:dyDescent="0.25">
      <c r="A50" s="7" t="s">
        <v>32</v>
      </c>
    </row>
    <row r="51" spans="1:28" x14ac:dyDescent="0.25">
      <c r="A51" s="7" t="s">
        <v>0</v>
      </c>
      <c r="B51" s="7" t="s">
        <v>1</v>
      </c>
      <c r="C51" s="7" t="s">
        <v>2</v>
      </c>
      <c r="D51" s="7" t="s">
        <v>3</v>
      </c>
      <c r="E51" s="7" t="s">
        <v>4</v>
      </c>
      <c r="F51" s="7" t="s">
        <v>5</v>
      </c>
      <c r="G51" s="7" t="s">
        <v>244</v>
      </c>
      <c r="H51" s="7" t="s">
        <v>245</v>
      </c>
      <c r="I51" s="7" t="s">
        <v>246</v>
      </c>
      <c r="J51" s="7" t="s">
        <v>247</v>
      </c>
      <c r="K51" s="7" t="s">
        <v>22</v>
      </c>
      <c r="L51" s="7" t="s">
        <v>23</v>
      </c>
      <c r="M51" s="7" t="s">
        <v>24</v>
      </c>
      <c r="N51" s="7" t="s">
        <v>3</v>
      </c>
      <c r="O51" s="7" t="s">
        <v>4</v>
      </c>
      <c r="P51" s="7" t="s">
        <v>5</v>
      </c>
      <c r="Q51" s="7" t="s">
        <v>25</v>
      </c>
      <c r="R51" s="7" t="s">
        <v>26</v>
      </c>
      <c r="S51" s="7" t="s">
        <v>27</v>
      </c>
      <c r="T51" s="7" t="s">
        <v>9</v>
      </c>
      <c r="U51" s="7" t="s">
        <v>10</v>
      </c>
      <c r="V51" s="7" t="s">
        <v>11</v>
      </c>
      <c r="W51" s="7"/>
      <c r="X51" s="7" t="s">
        <v>12</v>
      </c>
      <c r="Y51" s="7" t="s">
        <v>13</v>
      </c>
      <c r="Z51" s="7" t="s">
        <v>14</v>
      </c>
      <c r="AA51" s="7" t="s">
        <v>15</v>
      </c>
      <c r="AB51" s="7" t="s">
        <v>16</v>
      </c>
    </row>
    <row r="53" spans="1:28" x14ac:dyDescent="0.25">
      <c r="A53">
        <v>1</v>
      </c>
      <c r="B53">
        <v>203</v>
      </c>
      <c r="C53" t="s">
        <v>47</v>
      </c>
      <c r="D53" s="2">
        <f>40+1</f>
        <v>41</v>
      </c>
      <c r="E53" s="2">
        <f>40+1</f>
        <v>41</v>
      </c>
      <c r="F53" s="2">
        <f>40+1</f>
        <v>41</v>
      </c>
      <c r="G53">
        <v>33</v>
      </c>
      <c r="H53" s="5" t="s">
        <v>257</v>
      </c>
      <c r="I53">
        <v>33</v>
      </c>
      <c r="J53">
        <v>28</v>
      </c>
      <c r="X53">
        <f t="shared" ref="X53:X64" si="12">SUM(D53:W53)</f>
        <v>217</v>
      </c>
      <c r="Y53">
        <f t="shared" ref="Y53:Y68" si="13">IF(ISERROR(SMALL($D53:$V53,1)),0,MAX(SMALL($D53:$V53,1),0))</f>
        <v>28</v>
      </c>
      <c r="Z53">
        <f t="shared" ref="Z53:Z68" si="14">IF(ISERROR(SMALL($D53:$V53,2)),0,MAX(SMALL($D53:$V53,2),0))</f>
        <v>33</v>
      </c>
      <c r="AA53">
        <f t="shared" ref="AA53:AA68" si="15">IF(ISERROR(SMALL($D53:$V53,3)),0,MAX(SMALL($D53:$V53,3),0))</f>
        <v>33</v>
      </c>
      <c r="AB53">
        <f t="shared" ref="AB53:AB68" si="16">+X53-Y53-Z53-AA53</f>
        <v>123</v>
      </c>
    </row>
    <row r="54" spans="1:28" x14ac:dyDescent="0.25">
      <c r="A54">
        <v>2</v>
      </c>
      <c r="B54">
        <v>193</v>
      </c>
      <c r="C54" t="s">
        <v>73</v>
      </c>
      <c r="D54">
        <v>29</v>
      </c>
      <c r="E54">
        <v>35</v>
      </c>
      <c r="F54">
        <v>33</v>
      </c>
      <c r="G54" s="5">
        <v>37</v>
      </c>
      <c r="H54" s="5" t="s">
        <v>257</v>
      </c>
      <c r="I54">
        <v>40</v>
      </c>
      <c r="J54" s="2">
        <f>40+1</f>
        <v>41</v>
      </c>
      <c r="X54">
        <f t="shared" si="12"/>
        <v>215</v>
      </c>
      <c r="Y54">
        <f t="shared" si="13"/>
        <v>29</v>
      </c>
      <c r="Z54">
        <f t="shared" si="14"/>
        <v>33</v>
      </c>
      <c r="AA54">
        <f t="shared" si="15"/>
        <v>35</v>
      </c>
      <c r="AB54">
        <f t="shared" si="16"/>
        <v>118</v>
      </c>
    </row>
    <row r="55" spans="1:28" x14ac:dyDescent="0.25">
      <c r="A55">
        <v>3</v>
      </c>
      <c r="B55">
        <v>110</v>
      </c>
      <c r="C55" t="s">
        <v>54</v>
      </c>
      <c r="D55">
        <v>35</v>
      </c>
      <c r="E55">
        <v>37</v>
      </c>
      <c r="F55">
        <v>37</v>
      </c>
      <c r="G55" s="5" t="s">
        <v>257</v>
      </c>
      <c r="H55" s="4">
        <f>1+40+1</f>
        <v>42</v>
      </c>
      <c r="I55">
        <v>31</v>
      </c>
      <c r="J55">
        <v>31</v>
      </c>
      <c r="X55">
        <f t="shared" si="12"/>
        <v>213</v>
      </c>
      <c r="Y55">
        <f t="shared" si="13"/>
        <v>31</v>
      </c>
      <c r="Z55">
        <f t="shared" si="14"/>
        <v>31</v>
      </c>
      <c r="AA55">
        <f t="shared" si="15"/>
        <v>35</v>
      </c>
      <c r="AB55">
        <f t="shared" si="16"/>
        <v>116</v>
      </c>
    </row>
    <row r="56" spans="1:28" x14ac:dyDescent="0.25">
      <c r="A56">
        <v>4</v>
      </c>
      <c r="B56">
        <v>133</v>
      </c>
      <c r="C56" t="s">
        <v>64</v>
      </c>
      <c r="D56">
        <v>33</v>
      </c>
      <c r="E56">
        <v>33</v>
      </c>
      <c r="F56">
        <v>29</v>
      </c>
      <c r="G56" s="5" t="s">
        <v>257</v>
      </c>
      <c r="H56">
        <v>37</v>
      </c>
      <c r="I56">
        <v>35</v>
      </c>
      <c r="J56">
        <v>37</v>
      </c>
      <c r="X56">
        <f t="shared" si="12"/>
        <v>204</v>
      </c>
      <c r="Y56">
        <f t="shared" si="13"/>
        <v>29</v>
      </c>
      <c r="Z56">
        <f t="shared" si="14"/>
        <v>33</v>
      </c>
      <c r="AA56">
        <f t="shared" si="15"/>
        <v>33</v>
      </c>
      <c r="AB56">
        <f t="shared" si="16"/>
        <v>109</v>
      </c>
    </row>
    <row r="57" spans="1:28" x14ac:dyDescent="0.25">
      <c r="A57">
        <v>5</v>
      </c>
      <c r="B57">
        <v>108</v>
      </c>
      <c r="C57" t="s">
        <v>53</v>
      </c>
      <c r="D57" s="3">
        <f>37+1</f>
        <v>38</v>
      </c>
      <c r="E57">
        <v>31</v>
      </c>
      <c r="F57">
        <v>30</v>
      </c>
      <c r="G57" s="5">
        <v>30</v>
      </c>
      <c r="H57">
        <v>31</v>
      </c>
      <c r="I57" s="5" t="s">
        <v>257</v>
      </c>
      <c r="J57">
        <v>27</v>
      </c>
      <c r="X57">
        <f t="shared" si="12"/>
        <v>187</v>
      </c>
      <c r="Y57">
        <f t="shared" si="13"/>
        <v>27</v>
      </c>
      <c r="Z57">
        <f t="shared" si="14"/>
        <v>30</v>
      </c>
      <c r="AA57">
        <f t="shared" si="15"/>
        <v>30</v>
      </c>
      <c r="AB57">
        <f t="shared" si="16"/>
        <v>100</v>
      </c>
    </row>
    <row r="58" spans="1:28" x14ac:dyDescent="0.25">
      <c r="A58">
        <v>6</v>
      </c>
      <c r="B58">
        <v>120</v>
      </c>
      <c r="C58" t="s">
        <v>58</v>
      </c>
      <c r="D58">
        <v>30</v>
      </c>
      <c r="E58">
        <v>29</v>
      </c>
      <c r="F58">
        <v>31</v>
      </c>
      <c r="G58">
        <v>31</v>
      </c>
      <c r="H58">
        <v>35</v>
      </c>
      <c r="I58" s="5" t="s">
        <v>257</v>
      </c>
      <c r="J58">
        <v>29</v>
      </c>
      <c r="X58">
        <f t="shared" si="12"/>
        <v>185</v>
      </c>
      <c r="Y58">
        <f t="shared" si="13"/>
        <v>29</v>
      </c>
      <c r="Z58">
        <f t="shared" si="14"/>
        <v>29</v>
      </c>
      <c r="AA58">
        <f t="shared" si="15"/>
        <v>30</v>
      </c>
      <c r="AB58">
        <f t="shared" si="16"/>
        <v>97</v>
      </c>
    </row>
    <row r="59" spans="1:28" x14ac:dyDescent="0.25">
      <c r="A59">
        <v>7</v>
      </c>
      <c r="B59">
        <v>208</v>
      </c>
      <c r="C59" t="s">
        <v>48</v>
      </c>
      <c r="D59">
        <v>31</v>
      </c>
      <c r="E59">
        <v>30</v>
      </c>
      <c r="F59">
        <v>35</v>
      </c>
      <c r="G59" s="5" t="s">
        <v>257</v>
      </c>
      <c r="H59">
        <v>33</v>
      </c>
      <c r="I59">
        <v>29</v>
      </c>
      <c r="J59">
        <v>25</v>
      </c>
      <c r="X59">
        <f t="shared" si="12"/>
        <v>183</v>
      </c>
      <c r="Y59">
        <f t="shared" si="13"/>
        <v>25</v>
      </c>
      <c r="Z59">
        <f t="shared" si="14"/>
        <v>29</v>
      </c>
      <c r="AA59">
        <f t="shared" si="15"/>
        <v>30</v>
      </c>
      <c r="AB59">
        <f t="shared" si="16"/>
        <v>99</v>
      </c>
    </row>
    <row r="60" spans="1:28" x14ac:dyDescent="0.25">
      <c r="A60">
        <v>8</v>
      </c>
      <c r="B60">
        <v>191</v>
      </c>
      <c r="C60" t="s">
        <v>255</v>
      </c>
      <c r="D60">
        <v>0</v>
      </c>
      <c r="E60">
        <v>0</v>
      </c>
      <c r="F60">
        <v>0</v>
      </c>
      <c r="G60">
        <v>29</v>
      </c>
      <c r="H60" s="5" t="s">
        <v>257</v>
      </c>
      <c r="I60" s="2">
        <f>37+1</f>
        <v>38</v>
      </c>
      <c r="J60">
        <v>35</v>
      </c>
      <c r="X60">
        <f t="shared" si="12"/>
        <v>102</v>
      </c>
      <c r="Y60">
        <f t="shared" si="13"/>
        <v>0</v>
      </c>
      <c r="Z60">
        <f t="shared" si="14"/>
        <v>0</v>
      </c>
      <c r="AA60">
        <f t="shared" si="15"/>
        <v>0</v>
      </c>
      <c r="AB60">
        <f t="shared" si="16"/>
        <v>102</v>
      </c>
    </row>
    <row r="61" spans="1:28" x14ac:dyDescent="0.25">
      <c r="A61">
        <v>9</v>
      </c>
      <c r="B61">
        <v>127</v>
      </c>
      <c r="C61" t="s">
        <v>61</v>
      </c>
      <c r="D61">
        <v>0</v>
      </c>
      <c r="E61">
        <v>0</v>
      </c>
      <c r="F61">
        <v>0</v>
      </c>
      <c r="G61">
        <v>35</v>
      </c>
      <c r="H61" s="5" t="s">
        <v>257</v>
      </c>
      <c r="I61">
        <v>30</v>
      </c>
      <c r="J61">
        <v>30</v>
      </c>
      <c r="X61">
        <f t="shared" si="12"/>
        <v>95</v>
      </c>
      <c r="Y61">
        <f t="shared" si="13"/>
        <v>0</v>
      </c>
      <c r="Z61">
        <f t="shared" si="14"/>
        <v>0</v>
      </c>
      <c r="AA61">
        <f t="shared" si="15"/>
        <v>0</v>
      </c>
      <c r="AB61">
        <f t="shared" si="16"/>
        <v>95</v>
      </c>
    </row>
    <row r="62" spans="1:28" x14ac:dyDescent="0.25">
      <c r="A62">
        <v>10</v>
      </c>
      <c r="B62">
        <v>116</v>
      </c>
      <c r="C62" t="s">
        <v>56</v>
      </c>
      <c r="D62">
        <v>28</v>
      </c>
      <c r="E62">
        <v>28</v>
      </c>
      <c r="F62">
        <v>28</v>
      </c>
      <c r="G62">
        <v>0</v>
      </c>
      <c r="H62">
        <v>0</v>
      </c>
      <c r="I62">
        <v>0</v>
      </c>
      <c r="J62">
        <v>0</v>
      </c>
      <c r="X62">
        <f t="shared" si="12"/>
        <v>84</v>
      </c>
      <c r="Y62">
        <f t="shared" si="13"/>
        <v>0</v>
      </c>
      <c r="Z62">
        <f t="shared" si="14"/>
        <v>0</v>
      </c>
      <c r="AA62">
        <f t="shared" si="15"/>
        <v>0</v>
      </c>
      <c r="AB62">
        <f t="shared" si="16"/>
        <v>84</v>
      </c>
    </row>
    <row r="63" spans="1:28" x14ac:dyDescent="0.25">
      <c r="A63">
        <v>11</v>
      </c>
      <c r="B63">
        <v>172</v>
      </c>
      <c r="C63" t="s">
        <v>252</v>
      </c>
      <c r="D63">
        <v>0</v>
      </c>
      <c r="E63">
        <v>0</v>
      </c>
      <c r="F63">
        <v>0</v>
      </c>
      <c r="G63" s="4">
        <f>1+40+1</f>
        <v>42</v>
      </c>
      <c r="H63" s="5" t="s">
        <v>257</v>
      </c>
      <c r="I63">
        <v>0</v>
      </c>
      <c r="J63">
        <v>33</v>
      </c>
      <c r="X63">
        <f t="shared" si="12"/>
        <v>75</v>
      </c>
      <c r="Y63">
        <f t="shared" si="13"/>
        <v>0</v>
      </c>
      <c r="Z63">
        <f t="shared" si="14"/>
        <v>0</v>
      </c>
      <c r="AA63">
        <f t="shared" si="15"/>
        <v>0</v>
      </c>
      <c r="AB63">
        <f t="shared" si="16"/>
        <v>75</v>
      </c>
    </row>
    <row r="64" spans="1:28" x14ac:dyDescent="0.25">
      <c r="A64">
        <v>12</v>
      </c>
      <c r="B64">
        <v>169</v>
      </c>
      <c r="C64" t="s">
        <v>253</v>
      </c>
      <c r="D64">
        <v>0</v>
      </c>
      <c r="E64">
        <v>0</v>
      </c>
      <c r="F64">
        <v>0</v>
      </c>
      <c r="G64" s="6" t="s">
        <v>20</v>
      </c>
      <c r="H64" s="5" t="s">
        <v>257</v>
      </c>
      <c r="I64">
        <v>28</v>
      </c>
      <c r="J64">
        <v>26</v>
      </c>
      <c r="X64">
        <f t="shared" si="12"/>
        <v>54</v>
      </c>
      <c r="Y64">
        <f t="shared" si="13"/>
        <v>0</v>
      </c>
      <c r="Z64">
        <f t="shared" si="14"/>
        <v>0</v>
      </c>
      <c r="AA64">
        <f t="shared" si="15"/>
        <v>0</v>
      </c>
      <c r="AB64">
        <f t="shared" si="16"/>
        <v>54</v>
      </c>
    </row>
    <row r="65" spans="1:28" x14ac:dyDescent="0.25">
      <c r="A65">
        <v>13</v>
      </c>
      <c r="X65">
        <f t="shared" ref="X65:X68" si="17">SUM(D65:W65)</f>
        <v>0</v>
      </c>
      <c r="Y65">
        <f t="shared" si="13"/>
        <v>0</v>
      </c>
      <c r="Z65">
        <f t="shared" si="14"/>
        <v>0</v>
      </c>
      <c r="AA65">
        <f t="shared" si="15"/>
        <v>0</v>
      </c>
      <c r="AB65">
        <f t="shared" si="16"/>
        <v>0</v>
      </c>
    </row>
    <row r="66" spans="1:28" x14ac:dyDescent="0.25">
      <c r="A66">
        <v>14</v>
      </c>
      <c r="X66">
        <f t="shared" si="17"/>
        <v>0</v>
      </c>
      <c r="Y66">
        <f t="shared" si="13"/>
        <v>0</v>
      </c>
      <c r="Z66">
        <f t="shared" si="14"/>
        <v>0</v>
      </c>
      <c r="AA66">
        <f t="shared" si="15"/>
        <v>0</v>
      </c>
      <c r="AB66">
        <f t="shared" si="16"/>
        <v>0</v>
      </c>
    </row>
    <row r="67" spans="1:28" x14ac:dyDescent="0.25">
      <c r="A67">
        <v>15</v>
      </c>
      <c r="X67">
        <f t="shared" si="17"/>
        <v>0</v>
      </c>
      <c r="Y67">
        <f t="shared" si="13"/>
        <v>0</v>
      </c>
      <c r="Z67">
        <f t="shared" si="14"/>
        <v>0</v>
      </c>
      <c r="AA67">
        <f t="shared" si="15"/>
        <v>0</v>
      </c>
      <c r="AB67">
        <f t="shared" si="16"/>
        <v>0</v>
      </c>
    </row>
    <row r="68" spans="1:28" x14ac:dyDescent="0.25">
      <c r="A68">
        <v>16</v>
      </c>
      <c r="X68">
        <f t="shared" si="17"/>
        <v>0</v>
      </c>
      <c r="Y68">
        <f t="shared" si="13"/>
        <v>0</v>
      </c>
      <c r="Z68">
        <f t="shared" si="14"/>
        <v>0</v>
      </c>
      <c r="AA68">
        <f t="shared" si="15"/>
        <v>0</v>
      </c>
      <c r="AB68">
        <f t="shared" si="16"/>
        <v>0</v>
      </c>
    </row>
    <row r="70" spans="1:28" x14ac:dyDescent="0.25">
      <c r="D70">
        <f t="shared" ref="D70:J70" si="18">SUM(D53:D69)</f>
        <v>265</v>
      </c>
      <c r="E70">
        <f t="shared" si="18"/>
        <v>264</v>
      </c>
      <c r="F70">
        <f t="shared" si="18"/>
        <v>264</v>
      </c>
      <c r="G70">
        <f t="shared" si="18"/>
        <v>237</v>
      </c>
      <c r="H70">
        <f t="shared" si="18"/>
        <v>178</v>
      </c>
      <c r="I70">
        <f t="shared" si="18"/>
        <v>264</v>
      </c>
      <c r="J70">
        <f t="shared" si="18"/>
        <v>342</v>
      </c>
      <c r="K70">
        <f>SUM(K53:K69)</f>
        <v>0</v>
      </c>
      <c r="L70">
        <f t="shared" ref="L70:V70" si="19">SUM(L53:L69)</f>
        <v>0</v>
      </c>
      <c r="M70">
        <f t="shared" si="19"/>
        <v>0</v>
      </c>
      <c r="N70">
        <f t="shared" si="19"/>
        <v>0</v>
      </c>
      <c r="O70">
        <f t="shared" si="19"/>
        <v>0</v>
      </c>
      <c r="P70">
        <f t="shared" si="19"/>
        <v>0</v>
      </c>
      <c r="Q70">
        <f t="shared" si="19"/>
        <v>0</v>
      </c>
      <c r="R70">
        <f t="shared" si="19"/>
        <v>0</v>
      </c>
      <c r="S70">
        <f t="shared" si="19"/>
        <v>0</v>
      </c>
      <c r="T70">
        <f t="shared" si="19"/>
        <v>0</v>
      </c>
      <c r="U70">
        <f t="shared" si="19"/>
        <v>0</v>
      </c>
      <c r="V70">
        <f t="shared" si="19"/>
        <v>0</v>
      </c>
    </row>
    <row r="73" spans="1:28" x14ac:dyDescent="0.25">
      <c r="A73" s="7" t="s">
        <v>33</v>
      </c>
    </row>
    <row r="74" spans="1:28" x14ac:dyDescent="0.25">
      <c r="A74" s="7" t="s">
        <v>0</v>
      </c>
      <c r="B74" s="7" t="s">
        <v>1</v>
      </c>
      <c r="C74" s="7" t="s">
        <v>2</v>
      </c>
      <c r="D74" s="7" t="s">
        <v>3</v>
      </c>
      <c r="E74" s="7" t="s">
        <v>4</v>
      </c>
      <c r="F74" s="7" t="s">
        <v>5</v>
      </c>
      <c r="G74" s="7" t="s">
        <v>244</v>
      </c>
      <c r="H74" s="7" t="s">
        <v>245</v>
      </c>
      <c r="I74" s="7" t="s">
        <v>246</v>
      </c>
      <c r="J74" s="7" t="s">
        <v>247</v>
      </c>
      <c r="K74" s="7" t="s">
        <v>22</v>
      </c>
      <c r="L74" s="7" t="s">
        <v>23</v>
      </c>
      <c r="M74" s="7" t="s">
        <v>24</v>
      </c>
      <c r="N74" s="7" t="s">
        <v>3</v>
      </c>
      <c r="O74" s="7" t="s">
        <v>4</v>
      </c>
      <c r="P74" s="7" t="s">
        <v>5</v>
      </c>
      <c r="Q74" s="7" t="s">
        <v>25</v>
      </c>
      <c r="R74" s="7" t="s">
        <v>26</v>
      </c>
      <c r="S74" s="7" t="s">
        <v>27</v>
      </c>
      <c r="T74" s="7" t="s">
        <v>9</v>
      </c>
      <c r="U74" s="7" t="s">
        <v>10</v>
      </c>
      <c r="V74" s="7" t="s">
        <v>11</v>
      </c>
      <c r="W74" s="7"/>
      <c r="X74" s="7" t="s">
        <v>12</v>
      </c>
      <c r="Y74" s="7" t="s">
        <v>13</v>
      </c>
      <c r="Z74" s="7" t="s">
        <v>14</v>
      </c>
      <c r="AA74" s="7" t="s">
        <v>15</v>
      </c>
      <c r="AB74" s="7" t="s">
        <v>16</v>
      </c>
    </row>
    <row r="76" spans="1:28" x14ac:dyDescent="0.25">
      <c r="A76">
        <v>1</v>
      </c>
      <c r="B76">
        <v>124</v>
      </c>
      <c r="C76" t="s">
        <v>59</v>
      </c>
      <c r="D76" s="2">
        <f>40+1</f>
        <v>41</v>
      </c>
      <c r="E76" s="2">
        <f>40+1</f>
        <v>41</v>
      </c>
      <c r="F76" s="2">
        <f>40+1</f>
        <v>41</v>
      </c>
      <c r="G76" s="3">
        <f>1+40</f>
        <v>41</v>
      </c>
      <c r="H76" s="5" t="s">
        <v>257</v>
      </c>
      <c r="I76" s="2">
        <f>40+1</f>
        <v>41</v>
      </c>
      <c r="J76">
        <v>40</v>
      </c>
      <c r="X76">
        <f t="shared" ref="X76:X104" si="20">SUM(D76:W76)</f>
        <v>245</v>
      </c>
      <c r="Y76">
        <f t="shared" ref="Y76:Y104" si="21">IF(ISERROR(SMALL($D76:$V76,1)),0,MAX(SMALL($D76:$V76,1),0))</f>
        <v>40</v>
      </c>
      <c r="Z76">
        <f t="shared" ref="Z76:Z104" si="22">IF(ISERROR(SMALL($D76:$V76,2)),0,MAX(SMALL($D76:$V76,2),0))</f>
        <v>41</v>
      </c>
      <c r="AA76">
        <f t="shared" ref="AA76:AA104" si="23">IF(ISERROR(SMALL($D76:$V76,3)),0,MAX(SMALL($D76:$V76,3),0))</f>
        <v>41</v>
      </c>
      <c r="AB76">
        <f t="shared" ref="AB76:AB99" si="24">+X76-Y76-Z76-AA76</f>
        <v>123</v>
      </c>
    </row>
    <row r="77" spans="1:28" x14ac:dyDescent="0.25">
      <c r="A77">
        <v>2</v>
      </c>
      <c r="B77">
        <v>195</v>
      </c>
      <c r="C77" t="s">
        <v>76</v>
      </c>
      <c r="D77" s="3">
        <f>1+35</f>
        <v>36</v>
      </c>
      <c r="E77">
        <v>37</v>
      </c>
      <c r="F77">
        <v>35</v>
      </c>
      <c r="G77" s="2">
        <f>37+1</f>
        <v>38</v>
      </c>
      <c r="H77" s="5">
        <v>20</v>
      </c>
      <c r="I77" s="5" t="s">
        <v>257</v>
      </c>
      <c r="J77">
        <v>29</v>
      </c>
      <c r="X77">
        <f t="shared" si="20"/>
        <v>195</v>
      </c>
      <c r="Y77">
        <f t="shared" si="21"/>
        <v>20</v>
      </c>
      <c r="Z77">
        <f t="shared" si="22"/>
        <v>29</v>
      </c>
      <c r="AA77">
        <f t="shared" si="23"/>
        <v>35</v>
      </c>
      <c r="AB77">
        <f t="shared" si="24"/>
        <v>111</v>
      </c>
    </row>
    <row r="78" spans="1:28" x14ac:dyDescent="0.25">
      <c r="A78">
        <v>3</v>
      </c>
      <c r="B78">
        <v>198</v>
      </c>
      <c r="C78" t="s">
        <v>74</v>
      </c>
      <c r="D78">
        <v>33</v>
      </c>
      <c r="E78">
        <v>31</v>
      </c>
      <c r="F78">
        <v>19</v>
      </c>
      <c r="G78">
        <v>33</v>
      </c>
      <c r="H78" s="5">
        <v>40</v>
      </c>
      <c r="I78" s="5" t="s">
        <v>257</v>
      </c>
      <c r="J78">
        <v>37</v>
      </c>
      <c r="X78">
        <f t="shared" si="20"/>
        <v>193</v>
      </c>
      <c r="Y78">
        <f t="shared" si="21"/>
        <v>19</v>
      </c>
      <c r="Z78">
        <f t="shared" si="22"/>
        <v>31</v>
      </c>
      <c r="AA78">
        <f t="shared" si="23"/>
        <v>33</v>
      </c>
      <c r="AB78">
        <f t="shared" si="24"/>
        <v>110</v>
      </c>
    </row>
    <row r="79" spans="1:28" x14ac:dyDescent="0.25">
      <c r="A79">
        <v>4</v>
      </c>
      <c r="B79">
        <v>150</v>
      </c>
      <c r="C79" t="s">
        <v>69</v>
      </c>
      <c r="D79">
        <v>30</v>
      </c>
      <c r="E79">
        <v>33</v>
      </c>
      <c r="F79">
        <v>37</v>
      </c>
      <c r="G79" s="5" t="s">
        <v>257</v>
      </c>
      <c r="H79" s="5">
        <v>33</v>
      </c>
      <c r="I79">
        <v>28</v>
      </c>
      <c r="J79">
        <v>25</v>
      </c>
      <c r="X79">
        <f t="shared" si="20"/>
        <v>186</v>
      </c>
      <c r="Y79">
        <f t="shared" si="21"/>
        <v>25</v>
      </c>
      <c r="Z79">
        <f t="shared" si="22"/>
        <v>28</v>
      </c>
      <c r="AA79">
        <f t="shared" si="23"/>
        <v>30</v>
      </c>
      <c r="AB79">
        <f t="shared" si="24"/>
        <v>103</v>
      </c>
    </row>
    <row r="80" spans="1:28" x14ac:dyDescent="0.25">
      <c r="A80">
        <v>5</v>
      </c>
      <c r="B80">
        <v>121</v>
      </c>
      <c r="C80" t="s">
        <v>202</v>
      </c>
      <c r="D80">
        <v>37</v>
      </c>
      <c r="E80">
        <v>29</v>
      </c>
      <c r="F80">
        <v>29</v>
      </c>
      <c r="G80" s="5" t="s">
        <v>257</v>
      </c>
      <c r="H80" s="5">
        <v>29</v>
      </c>
      <c r="I80">
        <v>27</v>
      </c>
      <c r="J80">
        <v>28</v>
      </c>
      <c r="X80">
        <f t="shared" si="20"/>
        <v>179</v>
      </c>
      <c r="Y80">
        <f t="shared" si="21"/>
        <v>27</v>
      </c>
      <c r="Z80">
        <f t="shared" si="22"/>
        <v>28</v>
      </c>
      <c r="AA80">
        <f t="shared" si="23"/>
        <v>29</v>
      </c>
      <c r="AB80">
        <f t="shared" si="24"/>
        <v>95</v>
      </c>
    </row>
    <row r="81" spans="1:28" x14ac:dyDescent="0.25">
      <c r="A81">
        <v>6</v>
      </c>
      <c r="B81">
        <v>126</v>
      </c>
      <c r="C81" t="s">
        <v>60</v>
      </c>
      <c r="D81">
        <v>29</v>
      </c>
      <c r="E81">
        <v>15</v>
      </c>
      <c r="F81">
        <v>33</v>
      </c>
      <c r="G81">
        <v>31</v>
      </c>
      <c r="H81" s="5">
        <v>35</v>
      </c>
      <c r="I81" s="5" t="s">
        <v>257</v>
      </c>
      <c r="J81">
        <v>33</v>
      </c>
      <c r="X81">
        <f t="shared" si="20"/>
        <v>176</v>
      </c>
      <c r="Y81">
        <f t="shared" si="21"/>
        <v>15</v>
      </c>
      <c r="Z81">
        <f t="shared" si="22"/>
        <v>29</v>
      </c>
      <c r="AA81">
        <f t="shared" si="23"/>
        <v>31</v>
      </c>
      <c r="AB81">
        <f t="shared" si="24"/>
        <v>101</v>
      </c>
    </row>
    <row r="82" spans="1:28" x14ac:dyDescent="0.25">
      <c r="A82">
        <v>7</v>
      </c>
      <c r="B82">
        <v>185</v>
      </c>
      <c r="C82" t="s">
        <v>65</v>
      </c>
      <c r="D82">
        <v>24</v>
      </c>
      <c r="E82">
        <v>35</v>
      </c>
      <c r="F82">
        <v>20</v>
      </c>
      <c r="G82">
        <v>29</v>
      </c>
      <c r="H82" s="5" t="s">
        <v>257</v>
      </c>
      <c r="I82">
        <v>35</v>
      </c>
      <c r="J82">
        <v>31</v>
      </c>
      <c r="X82">
        <f t="shared" si="20"/>
        <v>174</v>
      </c>
      <c r="Y82">
        <f>IF(ISERROR(SMALL($D82:$V82,1)),0,MAX(SMALL($D82:$V82,1),0))</f>
        <v>20</v>
      </c>
      <c r="Z82">
        <f>IF(ISERROR(SMALL($D82:$V82,2)),0,MAX(SMALL($D82:$V82,2),0))</f>
        <v>24</v>
      </c>
      <c r="AA82">
        <f>IF(ISERROR(SMALL($D82:$V82,3)),0,MAX(SMALL($D82:$V82,3),0))</f>
        <v>29</v>
      </c>
      <c r="AB82">
        <f t="shared" si="24"/>
        <v>101</v>
      </c>
    </row>
    <row r="83" spans="1:28" x14ac:dyDescent="0.25">
      <c r="A83">
        <v>8</v>
      </c>
      <c r="B83">
        <v>194</v>
      </c>
      <c r="C83" t="s">
        <v>75</v>
      </c>
      <c r="D83">
        <v>26</v>
      </c>
      <c r="E83">
        <v>26</v>
      </c>
      <c r="F83">
        <v>30</v>
      </c>
      <c r="G83">
        <v>28</v>
      </c>
      <c r="H83" s="5" t="s">
        <v>257</v>
      </c>
      <c r="I83">
        <v>29</v>
      </c>
      <c r="J83">
        <v>26</v>
      </c>
      <c r="X83">
        <f t="shared" si="20"/>
        <v>165</v>
      </c>
      <c r="Y83">
        <f t="shared" si="21"/>
        <v>26</v>
      </c>
      <c r="Z83">
        <f t="shared" si="22"/>
        <v>26</v>
      </c>
      <c r="AA83">
        <f t="shared" si="23"/>
        <v>26</v>
      </c>
      <c r="AB83">
        <f t="shared" si="24"/>
        <v>87</v>
      </c>
    </row>
    <row r="84" spans="1:28" x14ac:dyDescent="0.25">
      <c r="A84">
        <v>9</v>
      </c>
      <c r="B84">
        <v>148</v>
      </c>
      <c r="C84" t="s">
        <v>68</v>
      </c>
      <c r="D84">
        <v>31</v>
      </c>
      <c r="E84">
        <v>18</v>
      </c>
      <c r="F84">
        <v>28</v>
      </c>
      <c r="G84">
        <v>20</v>
      </c>
      <c r="H84" s="5" t="s">
        <v>257</v>
      </c>
      <c r="I84">
        <v>30</v>
      </c>
      <c r="J84">
        <v>22</v>
      </c>
      <c r="X84">
        <f t="shared" si="20"/>
        <v>149</v>
      </c>
      <c r="Y84">
        <f t="shared" si="21"/>
        <v>18</v>
      </c>
      <c r="Z84">
        <f t="shared" si="22"/>
        <v>20</v>
      </c>
      <c r="AA84">
        <f t="shared" si="23"/>
        <v>22</v>
      </c>
      <c r="AB84">
        <f t="shared" si="24"/>
        <v>89</v>
      </c>
    </row>
    <row r="85" spans="1:28" x14ac:dyDescent="0.25">
      <c r="A85">
        <v>10</v>
      </c>
      <c r="B85">
        <v>196</v>
      </c>
      <c r="C85" t="s">
        <v>77</v>
      </c>
      <c r="D85">
        <v>27</v>
      </c>
      <c r="E85">
        <v>30</v>
      </c>
      <c r="F85">
        <v>27</v>
      </c>
      <c r="G85">
        <v>19</v>
      </c>
      <c r="H85" s="5" t="s">
        <v>257</v>
      </c>
      <c r="I85">
        <v>24</v>
      </c>
      <c r="J85">
        <v>14</v>
      </c>
      <c r="X85">
        <f t="shared" si="20"/>
        <v>141</v>
      </c>
      <c r="Y85">
        <f t="shared" si="21"/>
        <v>14</v>
      </c>
      <c r="Z85">
        <f t="shared" si="22"/>
        <v>19</v>
      </c>
      <c r="AA85">
        <f t="shared" si="23"/>
        <v>24</v>
      </c>
      <c r="AB85">
        <f t="shared" si="24"/>
        <v>84</v>
      </c>
    </row>
    <row r="86" spans="1:28" x14ac:dyDescent="0.25">
      <c r="A86">
        <v>11</v>
      </c>
      <c r="B86">
        <v>178</v>
      </c>
      <c r="C86" t="s">
        <v>71</v>
      </c>
      <c r="D86">
        <v>22</v>
      </c>
      <c r="E86">
        <v>16</v>
      </c>
      <c r="F86">
        <v>26</v>
      </c>
      <c r="G86" s="5" t="s">
        <v>257</v>
      </c>
      <c r="H86" s="5">
        <v>28</v>
      </c>
      <c r="I86">
        <v>26</v>
      </c>
      <c r="J86">
        <v>23</v>
      </c>
      <c r="X86">
        <f t="shared" si="20"/>
        <v>141</v>
      </c>
      <c r="Y86">
        <f t="shared" si="21"/>
        <v>16</v>
      </c>
      <c r="Z86">
        <f t="shared" si="22"/>
        <v>22</v>
      </c>
      <c r="AA86">
        <f t="shared" si="23"/>
        <v>23</v>
      </c>
      <c r="AB86">
        <f t="shared" si="24"/>
        <v>80</v>
      </c>
    </row>
    <row r="87" spans="1:28" x14ac:dyDescent="0.25">
      <c r="A87">
        <v>12</v>
      </c>
      <c r="B87">
        <v>129</v>
      </c>
      <c r="C87" t="s">
        <v>63</v>
      </c>
      <c r="D87">
        <v>17</v>
      </c>
      <c r="E87">
        <v>21</v>
      </c>
      <c r="F87">
        <v>24</v>
      </c>
      <c r="G87" s="5" t="s">
        <v>257</v>
      </c>
      <c r="H87" s="5">
        <v>24</v>
      </c>
      <c r="I87">
        <v>25</v>
      </c>
      <c r="J87">
        <v>21</v>
      </c>
      <c r="X87">
        <f t="shared" si="20"/>
        <v>132</v>
      </c>
      <c r="Y87">
        <f t="shared" si="21"/>
        <v>17</v>
      </c>
      <c r="Z87">
        <f t="shared" si="22"/>
        <v>21</v>
      </c>
      <c r="AA87">
        <f t="shared" si="23"/>
        <v>21</v>
      </c>
      <c r="AB87">
        <f t="shared" si="24"/>
        <v>73</v>
      </c>
    </row>
    <row r="88" spans="1:28" x14ac:dyDescent="0.25">
      <c r="A88">
        <v>13</v>
      </c>
      <c r="B88">
        <v>215</v>
      </c>
      <c r="C88" t="s">
        <v>49</v>
      </c>
      <c r="D88">
        <v>18</v>
      </c>
      <c r="E88">
        <v>22</v>
      </c>
      <c r="F88">
        <v>22</v>
      </c>
      <c r="G88">
        <v>21</v>
      </c>
      <c r="H88" s="5">
        <v>22</v>
      </c>
      <c r="I88" s="5" t="s">
        <v>257</v>
      </c>
      <c r="J88">
        <v>15</v>
      </c>
      <c r="X88">
        <f t="shared" si="20"/>
        <v>120</v>
      </c>
      <c r="Y88">
        <f t="shared" si="21"/>
        <v>15</v>
      </c>
      <c r="Z88">
        <f t="shared" si="22"/>
        <v>18</v>
      </c>
      <c r="AA88">
        <f t="shared" si="23"/>
        <v>21</v>
      </c>
      <c r="AB88">
        <f t="shared" si="24"/>
        <v>66</v>
      </c>
    </row>
    <row r="89" spans="1:28" x14ac:dyDescent="0.25">
      <c r="A89">
        <v>14</v>
      </c>
      <c r="B89">
        <v>139</v>
      </c>
      <c r="C89" t="s">
        <v>66</v>
      </c>
      <c r="D89">
        <v>28</v>
      </c>
      <c r="E89">
        <v>14</v>
      </c>
      <c r="F89">
        <v>0</v>
      </c>
      <c r="G89" s="5" t="s">
        <v>257</v>
      </c>
      <c r="H89" s="5">
        <v>21</v>
      </c>
      <c r="I89">
        <v>31</v>
      </c>
      <c r="J89">
        <v>24</v>
      </c>
      <c r="X89">
        <f t="shared" si="20"/>
        <v>118</v>
      </c>
      <c r="Y89">
        <f t="shared" si="21"/>
        <v>0</v>
      </c>
      <c r="Z89">
        <f t="shared" si="22"/>
        <v>14</v>
      </c>
      <c r="AA89">
        <f t="shared" si="23"/>
        <v>21</v>
      </c>
      <c r="AB89">
        <f t="shared" si="24"/>
        <v>83</v>
      </c>
    </row>
    <row r="90" spans="1:28" x14ac:dyDescent="0.25">
      <c r="A90">
        <v>15</v>
      </c>
      <c r="B90">
        <v>232</v>
      </c>
      <c r="C90" t="s">
        <v>51</v>
      </c>
      <c r="D90">
        <v>14</v>
      </c>
      <c r="E90">
        <v>27</v>
      </c>
      <c r="F90">
        <v>25</v>
      </c>
      <c r="G90">
        <v>24</v>
      </c>
      <c r="H90" s="5">
        <v>25</v>
      </c>
      <c r="I90" s="5" t="s">
        <v>257</v>
      </c>
      <c r="J90" s="6" t="s">
        <v>20</v>
      </c>
      <c r="X90">
        <f t="shared" si="20"/>
        <v>115</v>
      </c>
      <c r="Y90">
        <f t="shared" si="21"/>
        <v>14</v>
      </c>
      <c r="Z90">
        <f t="shared" si="22"/>
        <v>24</v>
      </c>
      <c r="AA90">
        <f t="shared" si="23"/>
        <v>25</v>
      </c>
      <c r="AB90">
        <f t="shared" si="24"/>
        <v>52</v>
      </c>
    </row>
    <row r="91" spans="1:28" x14ac:dyDescent="0.25">
      <c r="A91">
        <v>16</v>
      </c>
      <c r="B91">
        <v>142</v>
      </c>
      <c r="C91" t="s">
        <v>67</v>
      </c>
      <c r="D91">
        <v>13</v>
      </c>
      <c r="E91">
        <v>28</v>
      </c>
      <c r="F91">
        <v>0</v>
      </c>
      <c r="G91">
        <v>27</v>
      </c>
      <c r="H91" s="5" t="s">
        <v>257</v>
      </c>
      <c r="I91">
        <v>22</v>
      </c>
      <c r="J91">
        <v>18</v>
      </c>
      <c r="X91">
        <f t="shared" si="20"/>
        <v>108</v>
      </c>
      <c r="Y91">
        <f t="shared" si="21"/>
        <v>0</v>
      </c>
      <c r="Z91">
        <f t="shared" si="22"/>
        <v>13</v>
      </c>
      <c r="AA91">
        <f t="shared" si="23"/>
        <v>18</v>
      </c>
      <c r="AB91">
        <f t="shared" si="24"/>
        <v>77</v>
      </c>
    </row>
    <row r="92" spans="1:28" x14ac:dyDescent="0.25">
      <c r="A92">
        <v>17</v>
      </c>
      <c r="B92">
        <v>111</v>
      </c>
      <c r="C92" t="s">
        <v>249</v>
      </c>
      <c r="D92">
        <v>0</v>
      </c>
      <c r="E92">
        <v>0</v>
      </c>
      <c r="F92">
        <v>0</v>
      </c>
      <c r="G92">
        <v>35</v>
      </c>
      <c r="H92" s="14">
        <f>37+1</f>
        <v>38</v>
      </c>
      <c r="I92" s="5" t="s">
        <v>257</v>
      </c>
      <c r="J92" s="2">
        <f>35+1</f>
        <v>36</v>
      </c>
      <c r="X92">
        <f t="shared" si="20"/>
        <v>109</v>
      </c>
      <c r="Y92">
        <f t="shared" si="21"/>
        <v>0</v>
      </c>
      <c r="Z92">
        <f t="shared" si="22"/>
        <v>0</v>
      </c>
      <c r="AA92">
        <f t="shared" si="23"/>
        <v>0</v>
      </c>
      <c r="AB92">
        <f t="shared" si="24"/>
        <v>109</v>
      </c>
    </row>
    <row r="93" spans="1:28" x14ac:dyDescent="0.25">
      <c r="A93">
        <v>18</v>
      </c>
      <c r="B93">
        <v>112</v>
      </c>
      <c r="C93" t="s">
        <v>55</v>
      </c>
      <c r="D93">
        <v>21</v>
      </c>
      <c r="E93">
        <v>0</v>
      </c>
      <c r="F93">
        <v>0</v>
      </c>
      <c r="G93">
        <v>26</v>
      </c>
      <c r="H93" s="5">
        <v>30</v>
      </c>
      <c r="I93" s="5" t="s">
        <v>257</v>
      </c>
      <c r="J93">
        <v>30</v>
      </c>
      <c r="X93">
        <f t="shared" si="20"/>
        <v>107</v>
      </c>
      <c r="Y93">
        <f t="shared" si="21"/>
        <v>0</v>
      </c>
      <c r="Z93">
        <f t="shared" si="22"/>
        <v>0</v>
      </c>
      <c r="AA93">
        <f t="shared" si="23"/>
        <v>21</v>
      </c>
      <c r="AB93">
        <f t="shared" si="24"/>
        <v>86</v>
      </c>
    </row>
    <row r="94" spans="1:28" x14ac:dyDescent="0.25">
      <c r="A94">
        <v>19</v>
      </c>
      <c r="B94">
        <v>168</v>
      </c>
      <c r="C94" t="s">
        <v>70</v>
      </c>
      <c r="D94">
        <v>15</v>
      </c>
      <c r="E94">
        <v>20</v>
      </c>
      <c r="F94">
        <v>0</v>
      </c>
      <c r="G94">
        <v>23</v>
      </c>
      <c r="H94" s="5">
        <v>27</v>
      </c>
      <c r="I94" s="5" t="s">
        <v>257</v>
      </c>
      <c r="J94">
        <v>20</v>
      </c>
      <c r="X94">
        <f t="shared" si="20"/>
        <v>105</v>
      </c>
      <c r="Y94">
        <f t="shared" si="21"/>
        <v>0</v>
      </c>
      <c r="Z94">
        <f t="shared" si="22"/>
        <v>15</v>
      </c>
      <c r="AA94">
        <f t="shared" si="23"/>
        <v>20</v>
      </c>
      <c r="AB94">
        <f t="shared" si="24"/>
        <v>70</v>
      </c>
    </row>
    <row r="95" spans="1:28" x14ac:dyDescent="0.25">
      <c r="A95">
        <v>20</v>
      </c>
      <c r="B95">
        <v>187</v>
      </c>
      <c r="C95" t="s">
        <v>256</v>
      </c>
      <c r="D95">
        <v>0</v>
      </c>
      <c r="E95">
        <v>0</v>
      </c>
      <c r="F95">
        <v>0</v>
      </c>
      <c r="G95" s="5" t="s">
        <v>257</v>
      </c>
      <c r="H95" s="5">
        <v>31</v>
      </c>
      <c r="I95">
        <v>33</v>
      </c>
      <c r="J95">
        <v>27</v>
      </c>
      <c r="X95">
        <f t="shared" si="20"/>
        <v>91</v>
      </c>
      <c r="Y95">
        <f t="shared" si="21"/>
        <v>0</v>
      </c>
      <c r="Z95">
        <f t="shared" si="22"/>
        <v>0</v>
      </c>
      <c r="AA95">
        <f t="shared" si="23"/>
        <v>0</v>
      </c>
      <c r="AB95">
        <f t="shared" si="24"/>
        <v>91</v>
      </c>
    </row>
    <row r="96" spans="1:28" x14ac:dyDescent="0.25">
      <c r="A96">
        <v>21</v>
      </c>
      <c r="B96">
        <v>252</v>
      </c>
      <c r="C96" t="s">
        <v>52</v>
      </c>
      <c r="D96">
        <v>19</v>
      </c>
      <c r="E96">
        <v>25</v>
      </c>
      <c r="F96">
        <v>31</v>
      </c>
      <c r="G96">
        <v>0</v>
      </c>
      <c r="H96" s="5">
        <v>0</v>
      </c>
      <c r="I96">
        <v>0</v>
      </c>
      <c r="J96">
        <v>0</v>
      </c>
      <c r="X96">
        <f t="shared" si="20"/>
        <v>75</v>
      </c>
      <c r="Y96">
        <f t="shared" si="21"/>
        <v>0</v>
      </c>
      <c r="Z96">
        <f t="shared" si="22"/>
        <v>0</v>
      </c>
      <c r="AA96">
        <f t="shared" si="23"/>
        <v>0</v>
      </c>
      <c r="AB96">
        <f t="shared" si="24"/>
        <v>75</v>
      </c>
    </row>
    <row r="97" spans="1:28" x14ac:dyDescent="0.25">
      <c r="A97">
        <v>22</v>
      </c>
      <c r="B97">
        <v>117</v>
      </c>
      <c r="C97" t="s">
        <v>57</v>
      </c>
      <c r="D97">
        <v>12</v>
      </c>
      <c r="E97">
        <v>0</v>
      </c>
      <c r="F97">
        <v>0</v>
      </c>
      <c r="G97">
        <v>25</v>
      </c>
      <c r="H97" s="5" t="s">
        <v>257</v>
      </c>
      <c r="I97">
        <v>21</v>
      </c>
      <c r="J97">
        <v>16</v>
      </c>
      <c r="X97">
        <f t="shared" si="20"/>
        <v>74</v>
      </c>
      <c r="Y97">
        <f t="shared" si="21"/>
        <v>0</v>
      </c>
      <c r="Z97">
        <f t="shared" si="22"/>
        <v>0</v>
      </c>
      <c r="AA97">
        <f t="shared" si="23"/>
        <v>12</v>
      </c>
      <c r="AB97">
        <f t="shared" si="24"/>
        <v>62</v>
      </c>
    </row>
    <row r="98" spans="1:28" x14ac:dyDescent="0.25">
      <c r="A98">
        <v>23</v>
      </c>
      <c r="B98">
        <v>119</v>
      </c>
      <c r="C98" t="s">
        <v>254</v>
      </c>
      <c r="D98">
        <v>0</v>
      </c>
      <c r="E98">
        <v>0</v>
      </c>
      <c r="F98">
        <v>0</v>
      </c>
      <c r="G98" s="3">
        <f>1+30</f>
        <v>31</v>
      </c>
      <c r="H98" s="5" t="s">
        <v>257</v>
      </c>
      <c r="I98">
        <v>37</v>
      </c>
      <c r="J98">
        <v>0</v>
      </c>
      <c r="X98">
        <f t="shared" si="20"/>
        <v>68</v>
      </c>
      <c r="Y98">
        <f t="shared" si="21"/>
        <v>0</v>
      </c>
      <c r="Z98">
        <f t="shared" si="22"/>
        <v>0</v>
      </c>
      <c r="AA98">
        <f t="shared" si="23"/>
        <v>0</v>
      </c>
      <c r="AB98">
        <f t="shared" si="24"/>
        <v>68</v>
      </c>
    </row>
    <row r="99" spans="1:28" x14ac:dyDescent="0.25">
      <c r="A99">
        <v>24</v>
      </c>
      <c r="B99">
        <v>188</v>
      </c>
      <c r="C99" t="s">
        <v>250</v>
      </c>
      <c r="D99">
        <v>0</v>
      </c>
      <c r="E99">
        <v>0</v>
      </c>
      <c r="F99">
        <v>0</v>
      </c>
      <c r="G99">
        <v>22</v>
      </c>
      <c r="H99" s="5">
        <v>26</v>
      </c>
      <c r="I99" s="5" t="s">
        <v>257</v>
      </c>
      <c r="J99">
        <v>19</v>
      </c>
      <c r="X99">
        <f t="shared" si="20"/>
        <v>67</v>
      </c>
      <c r="Y99">
        <f t="shared" si="21"/>
        <v>0</v>
      </c>
      <c r="Z99">
        <f t="shared" si="22"/>
        <v>0</v>
      </c>
      <c r="AA99">
        <f t="shared" si="23"/>
        <v>0</v>
      </c>
      <c r="AB99">
        <f t="shared" si="24"/>
        <v>67</v>
      </c>
    </row>
    <row r="100" spans="1:28" x14ac:dyDescent="0.25">
      <c r="A100">
        <v>25</v>
      </c>
      <c r="B100">
        <v>128</v>
      </c>
      <c r="C100" t="s">
        <v>62</v>
      </c>
      <c r="D100">
        <v>20</v>
      </c>
      <c r="E100">
        <v>19</v>
      </c>
      <c r="F100">
        <v>23</v>
      </c>
      <c r="G100">
        <v>0</v>
      </c>
      <c r="H100" s="5">
        <v>0</v>
      </c>
      <c r="I100">
        <v>0</v>
      </c>
      <c r="J100">
        <v>0</v>
      </c>
      <c r="X100">
        <f t="shared" si="20"/>
        <v>62</v>
      </c>
      <c r="Y100">
        <f t="shared" si="21"/>
        <v>0</v>
      </c>
      <c r="Z100">
        <f t="shared" si="22"/>
        <v>0</v>
      </c>
      <c r="AA100">
        <f t="shared" si="23"/>
        <v>0</v>
      </c>
      <c r="AB100">
        <f t="shared" ref="AB100:AB102" si="25">+X100-Y100-Z100-AA100</f>
        <v>62</v>
      </c>
    </row>
    <row r="101" spans="1:28" x14ac:dyDescent="0.25">
      <c r="A101">
        <v>26</v>
      </c>
      <c r="B101">
        <v>131</v>
      </c>
      <c r="C101" t="s">
        <v>50</v>
      </c>
      <c r="D101">
        <v>16</v>
      </c>
      <c r="E101">
        <v>17</v>
      </c>
      <c r="F101">
        <v>21</v>
      </c>
      <c r="G101">
        <v>0</v>
      </c>
      <c r="H101" s="5">
        <v>0</v>
      </c>
      <c r="I101">
        <v>0</v>
      </c>
      <c r="J101">
        <v>0</v>
      </c>
      <c r="X101">
        <f t="shared" si="20"/>
        <v>54</v>
      </c>
      <c r="Y101">
        <f t="shared" si="21"/>
        <v>0</v>
      </c>
      <c r="Z101">
        <f t="shared" si="22"/>
        <v>0</v>
      </c>
      <c r="AA101">
        <f t="shared" si="23"/>
        <v>0</v>
      </c>
      <c r="AB101">
        <f t="shared" si="25"/>
        <v>54</v>
      </c>
    </row>
    <row r="102" spans="1:28" x14ac:dyDescent="0.25">
      <c r="A102">
        <v>27</v>
      </c>
      <c r="B102">
        <v>144</v>
      </c>
      <c r="C102" t="s">
        <v>205</v>
      </c>
      <c r="D102">
        <v>25</v>
      </c>
      <c r="E102">
        <v>24</v>
      </c>
      <c r="F102">
        <v>0</v>
      </c>
      <c r="G102">
        <v>0</v>
      </c>
      <c r="H102" s="5">
        <v>0</v>
      </c>
      <c r="I102">
        <v>0</v>
      </c>
      <c r="J102">
        <v>0</v>
      </c>
      <c r="X102">
        <f t="shared" si="20"/>
        <v>49</v>
      </c>
      <c r="Y102">
        <f t="shared" si="21"/>
        <v>0</v>
      </c>
      <c r="Z102">
        <f t="shared" si="22"/>
        <v>0</v>
      </c>
      <c r="AA102">
        <f t="shared" si="23"/>
        <v>0</v>
      </c>
      <c r="AB102">
        <f t="shared" si="25"/>
        <v>49</v>
      </c>
    </row>
    <row r="103" spans="1:28" x14ac:dyDescent="0.25">
      <c r="A103">
        <v>28</v>
      </c>
      <c r="B103">
        <v>184</v>
      </c>
      <c r="C103" t="s">
        <v>72</v>
      </c>
      <c r="D103">
        <v>23</v>
      </c>
      <c r="E103">
        <v>23</v>
      </c>
      <c r="F103">
        <v>0</v>
      </c>
      <c r="G103">
        <v>0</v>
      </c>
      <c r="H103" s="5">
        <v>0</v>
      </c>
      <c r="I103">
        <v>0</v>
      </c>
      <c r="J103">
        <v>0</v>
      </c>
      <c r="X103">
        <f t="shared" si="20"/>
        <v>46</v>
      </c>
      <c r="Y103">
        <f t="shared" si="21"/>
        <v>0</v>
      </c>
      <c r="Z103">
        <f t="shared" si="22"/>
        <v>0</v>
      </c>
      <c r="AA103">
        <f t="shared" si="23"/>
        <v>0</v>
      </c>
      <c r="AB103">
        <f t="shared" ref="AB103:AB104" si="26">+X103-Y103-Z103-AA103</f>
        <v>46</v>
      </c>
    </row>
    <row r="104" spans="1:28" x14ac:dyDescent="0.25">
      <c r="A104">
        <v>29</v>
      </c>
      <c r="B104">
        <v>122</v>
      </c>
      <c r="C104" t="s">
        <v>248</v>
      </c>
      <c r="D104">
        <v>0</v>
      </c>
      <c r="E104">
        <v>0</v>
      </c>
      <c r="F104">
        <v>0</v>
      </c>
      <c r="G104" s="5" t="s">
        <v>257</v>
      </c>
      <c r="H104" s="5">
        <v>23</v>
      </c>
      <c r="I104">
        <v>23</v>
      </c>
      <c r="J104" s="6" t="s">
        <v>20</v>
      </c>
      <c r="X104">
        <f t="shared" si="20"/>
        <v>46</v>
      </c>
      <c r="Y104">
        <f t="shared" si="21"/>
        <v>0</v>
      </c>
      <c r="Z104">
        <f t="shared" si="22"/>
        <v>0</v>
      </c>
      <c r="AA104">
        <f t="shared" si="23"/>
        <v>0</v>
      </c>
      <c r="AB104">
        <f t="shared" si="26"/>
        <v>46</v>
      </c>
    </row>
    <row r="110" spans="1:28" x14ac:dyDescent="0.25">
      <c r="D110">
        <f>SUM(D76:D109)</f>
        <v>577</v>
      </c>
      <c r="E110">
        <f t="shared" ref="E110:V110" si="27">SUM(E76:E109)</f>
        <v>551</v>
      </c>
      <c r="F110">
        <f t="shared" si="27"/>
        <v>471</v>
      </c>
      <c r="G110">
        <f t="shared" si="27"/>
        <v>473</v>
      </c>
      <c r="H110">
        <f t="shared" si="27"/>
        <v>452</v>
      </c>
      <c r="I110">
        <f t="shared" si="27"/>
        <v>432</v>
      </c>
      <c r="J110">
        <f t="shared" si="27"/>
        <v>534</v>
      </c>
      <c r="K110">
        <f t="shared" si="27"/>
        <v>0</v>
      </c>
      <c r="L110">
        <f t="shared" si="27"/>
        <v>0</v>
      </c>
      <c r="M110">
        <f t="shared" si="27"/>
        <v>0</v>
      </c>
      <c r="N110">
        <f t="shared" si="27"/>
        <v>0</v>
      </c>
      <c r="O110">
        <f t="shared" si="27"/>
        <v>0</v>
      </c>
      <c r="P110">
        <f t="shared" si="27"/>
        <v>0</v>
      </c>
      <c r="Q110">
        <f t="shared" si="27"/>
        <v>0</v>
      </c>
      <c r="R110">
        <f t="shared" si="27"/>
        <v>0</v>
      </c>
      <c r="S110">
        <f t="shared" si="27"/>
        <v>0</v>
      </c>
      <c r="T110">
        <f t="shared" si="27"/>
        <v>0</v>
      </c>
      <c r="U110">
        <f t="shared" si="27"/>
        <v>0</v>
      </c>
      <c r="V110">
        <f t="shared" si="27"/>
        <v>0</v>
      </c>
    </row>
    <row r="112" spans="1:28" x14ac:dyDescent="0.25">
      <c r="A112" s="7" t="s">
        <v>29</v>
      </c>
    </row>
    <row r="113" spans="1:28" x14ac:dyDescent="0.25">
      <c r="A113" s="7" t="s">
        <v>0</v>
      </c>
      <c r="B113" s="7" t="s">
        <v>1</v>
      </c>
      <c r="C113" s="7" t="s">
        <v>2</v>
      </c>
      <c r="D113" s="7" t="s">
        <v>3</v>
      </c>
      <c r="E113" s="7" t="s">
        <v>4</v>
      </c>
      <c r="F113" s="7" t="s">
        <v>5</v>
      </c>
      <c r="G113" s="7" t="s">
        <v>244</v>
      </c>
      <c r="H113" s="7" t="s">
        <v>245</v>
      </c>
      <c r="I113" s="7" t="s">
        <v>246</v>
      </c>
      <c r="J113" s="7" t="s">
        <v>247</v>
      </c>
      <c r="K113" s="7" t="s">
        <v>22</v>
      </c>
      <c r="L113" s="7" t="s">
        <v>23</v>
      </c>
      <c r="M113" s="7" t="s">
        <v>24</v>
      </c>
      <c r="N113" s="7" t="s">
        <v>3</v>
      </c>
      <c r="O113" s="7" t="s">
        <v>4</v>
      </c>
      <c r="P113" s="7" t="s">
        <v>5</v>
      </c>
      <c r="Q113" s="7" t="s">
        <v>25</v>
      </c>
      <c r="R113" s="7" t="s">
        <v>26</v>
      </c>
      <c r="S113" s="7" t="s">
        <v>27</v>
      </c>
      <c r="T113" s="7" t="s">
        <v>9</v>
      </c>
      <c r="U113" s="7" t="s">
        <v>10</v>
      </c>
      <c r="V113" s="7" t="s">
        <v>11</v>
      </c>
      <c r="W113" s="7"/>
      <c r="X113" s="7" t="s">
        <v>12</v>
      </c>
      <c r="Y113" s="7" t="s">
        <v>13</v>
      </c>
      <c r="Z113" s="7" t="s">
        <v>14</v>
      </c>
      <c r="AA113" s="7" t="s">
        <v>15</v>
      </c>
      <c r="AB113" s="7" t="s">
        <v>16</v>
      </c>
    </row>
    <row r="115" spans="1:28" x14ac:dyDescent="0.25">
      <c r="A115">
        <v>1</v>
      </c>
      <c r="B115">
        <v>203</v>
      </c>
      <c r="C115" t="s">
        <v>47</v>
      </c>
      <c r="D115" s="4">
        <f>1+40+1</f>
        <v>42</v>
      </c>
      <c r="E115" s="2">
        <f>40+1</f>
        <v>41</v>
      </c>
      <c r="F115" s="2">
        <f>40+1</f>
        <v>41</v>
      </c>
      <c r="G115" s="4">
        <f>1+40+1</f>
        <v>42</v>
      </c>
      <c r="H115" s="5" t="s">
        <v>257</v>
      </c>
      <c r="I115" s="2">
        <f>40+1</f>
        <v>41</v>
      </c>
      <c r="J115" s="2">
        <f>40+1</f>
        <v>41</v>
      </c>
      <c r="X115">
        <f>SUM(D115:W115)</f>
        <v>248</v>
      </c>
      <c r="Y115">
        <f t="shared" ref="Y115:Y121" si="28">IF(ISERROR(SMALL($D115:$V115,1)),0,MAX(SMALL($D115:$V115,1),0))</f>
        <v>41</v>
      </c>
      <c r="Z115">
        <f t="shared" ref="Z115:Z121" si="29">IF(ISERROR(SMALL($D115:$V115,2)),0,MAX(SMALL($D115:$V115,2),0))</f>
        <v>41</v>
      </c>
      <c r="AA115">
        <f t="shared" ref="AA115:AA121" si="30">IF(ISERROR(SMALL($D115:$V115,3)),0,MAX(SMALL($D115:$V115,3),0))</f>
        <v>41</v>
      </c>
      <c r="AB115">
        <f t="shared" ref="AB115:AB121" si="31">+X115-Y115-Z115-AA115</f>
        <v>125</v>
      </c>
    </row>
    <row r="116" spans="1:28" x14ac:dyDescent="0.25">
      <c r="A116">
        <v>2</v>
      </c>
      <c r="B116">
        <v>208</v>
      </c>
      <c r="C116" t="s">
        <v>48</v>
      </c>
      <c r="D116">
        <v>37</v>
      </c>
      <c r="E116">
        <v>37</v>
      </c>
      <c r="F116">
        <v>37</v>
      </c>
      <c r="G116" s="5" t="s">
        <v>257</v>
      </c>
      <c r="H116" s="2">
        <f>40+1</f>
        <v>41</v>
      </c>
      <c r="I116">
        <v>37</v>
      </c>
      <c r="J116">
        <v>37</v>
      </c>
      <c r="X116">
        <f>SUM(D116:W116)</f>
        <v>226</v>
      </c>
      <c r="Y116">
        <f t="shared" si="28"/>
        <v>37</v>
      </c>
      <c r="Z116">
        <f t="shared" si="29"/>
        <v>37</v>
      </c>
      <c r="AA116">
        <f t="shared" si="30"/>
        <v>37</v>
      </c>
      <c r="AB116">
        <f t="shared" si="31"/>
        <v>115</v>
      </c>
    </row>
    <row r="117" spans="1:28" x14ac:dyDescent="0.25">
      <c r="A117">
        <v>3</v>
      </c>
      <c r="B117">
        <v>215</v>
      </c>
      <c r="C117" t="s">
        <v>49</v>
      </c>
      <c r="D117">
        <v>33</v>
      </c>
      <c r="E117">
        <v>31</v>
      </c>
      <c r="F117">
        <v>31</v>
      </c>
      <c r="G117">
        <v>35</v>
      </c>
      <c r="H117">
        <v>35</v>
      </c>
      <c r="I117" s="5" t="s">
        <v>257</v>
      </c>
      <c r="J117">
        <v>35</v>
      </c>
      <c r="X117">
        <f>SUM(D117:W117)</f>
        <v>200</v>
      </c>
      <c r="Y117">
        <f t="shared" si="28"/>
        <v>31</v>
      </c>
      <c r="Z117">
        <f t="shared" si="29"/>
        <v>31</v>
      </c>
      <c r="AA117">
        <f t="shared" si="30"/>
        <v>33</v>
      </c>
      <c r="AB117">
        <f t="shared" si="31"/>
        <v>105</v>
      </c>
    </row>
    <row r="118" spans="1:28" x14ac:dyDescent="0.25">
      <c r="A118">
        <v>4</v>
      </c>
      <c r="B118">
        <v>232</v>
      </c>
      <c r="C118" t="s">
        <v>51</v>
      </c>
      <c r="D118">
        <v>31</v>
      </c>
      <c r="E118">
        <v>35</v>
      </c>
      <c r="F118">
        <v>33</v>
      </c>
      <c r="G118">
        <v>37</v>
      </c>
      <c r="H118">
        <v>37</v>
      </c>
      <c r="I118" s="5" t="s">
        <v>257</v>
      </c>
      <c r="J118" s="6" t="s">
        <v>20</v>
      </c>
      <c r="X118">
        <f>SUM(D118:W118)</f>
        <v>173</v>
      </c>
      <c r="Y118">
        <f t="shared" si="28"/>
        <v>31</v>
      </c>
      <c r="Z118">
        <f t="shared" si="29"/>
        <v>33</v>
      </c>
      <c r="AA118">
        <f t="shared" si="30"/>
        <v>35</v>
      </c>
      <c r="AB118">
        <f t="shared" si="31"/>
        <v>74</v>
      </c>
    </row>
    <row r="119" spans="1:28" x14ac:dyDescent="0.25">
      <c r="A119">
        <v>5</v>
      </c>
      <c r="B119">
        <v>252</v>
      </c>
      <c r="C119" t="s">
        <v>52</v>
      </c>
      <c r="D119">
        <v>35</v>
      </c>
      <c r="E119">
        <v>33</v>
      </c>
      <c r="F119">
        <v>35</v>
      </c>
      <c r="G119">
        <v>0</v>
      </c>
      <c r="H119">
        <v>0</v>
      </c>
      <c r="I119">
        <v>0</v>
      </c>
      <c r="J119">
        <v>0</v>
      </c>
      <c r="X119">
        <f>SUM(D119:W119)</f>
        <v>103</v>
      </c>
      <c r="Y119">
        <f t="shared" si="28"/>
        <v>0</v>
      </c>
      <c r="Z119">
        <f t="shared" si="29"/>
        <v>0</v>
      </c>
      <c r="AA119">
        <f t="shared" si="30"/>
        <v>0</v>
      </c>
      <c r="AB119">
        <f t="shared" si="31"/>
        <v>103</v>
      </c>
    </row>
    <row r="120" spans="1:28" x14ac:dyDescent="0.25">
      <c r="A120">
        <v>6</v>
      </c>
      <c r="X120">
        <f t="shared" ref="X120:X121" si="32">SUM(D120:W120)</f>
        <v>0</v>
      </c>
      <c r="Y120">
        <f t="shared" si="28"/>
        <v>0</v>
      </c>
      <c r="Z120">
        <f t="shared" si="29"/>
        <v>0</v>
      </c>
      <c r="AA120">
        <f t="shared" si="30"/>
        <v>0</v>
      </c>
      <c r="AB120">
        <f t="shared" si="31"/>
        <v>0</v>
      </c>
    </row>
    <row r="121" spans="1:28" x14ac:dyDescent="0.25">
      <c r="A121">
        <v>7</v>
      </c>
      <c r="X121">
        <f t="shared" si="32"/>
        <v>0</v>
      </c>
      <c r="Y121">
        <f t="shared" si="28"/>
        <v>0</v>
      </c>
      <c r="Z121">
        <f t="shared" si="29"/>
        <v>0</v>
      </c>
      <c r="AA121">
        <f t="shared" si="30"/>
        <v>0</v>
      </c>
      <c r="AB121">
        <f t="shared" si="31"/>
        <v>0</v>
      </c>
    </row>
    <row r="124" spans="1:28" x14ac:dyDescent="0.25">
      <c r="D124">
        <f>SUM(D115:D120)</f>
        <v>178</v>
      </c>
      <c r="E124">
        <f t="shared" ref="E124:V124" si="33">SUM(E115:E120)</f>
        <v>177</v>
      </c>
      <c r="F124">
        <f t="shared" si="33"/>
        <v>177</v>
      </c>
      <c r="G124">
        <f t="shared" si="33"/>
        <v>114</v>
      </c>
      <c r="H124">
        <f t="shared" si="33"/>
        <v>113</v>
      </c>
      <c r="I124">
        <f t="shared" si="33"/>
        <v>78</v>
      </c>
      <c r="J124">
        <f t="shared" si="33"/>
        <v>113</v>
      </c>
      <c r="K124">
        <f t="shared" si="33"/>
        <v>0</v>
      </c>
      <c r="L124">
        <f t="shared" si="33"/>
        <v>0</v>
      </c>
      <c r="M124">
        <f t="shared" si="33"/>
        <v>0</v>
      </c>
      <c r="N124">
        <f t="shared" si="33"/>
        <v>0</v>
      </c>
      <c r="O124">
        <f t="shared" si="33"/>
        <v>0</v>
      </c>
      <c r="P124">
        <f t="shared" si="33"/>
        <v>0</v>
      </c>
      <c r="Q124">
        <f t="shared" si="33"/>
        <v>0</v>
      </c>
      <c r="R124">
        <f t="shared" si="33"/>
        <v>0</v>
      </c>
      <c r="S124">
        <f t="shared" si="33"/>
        <v>0</v>
      </c>
      <c r="T124">
        <f t="shared" si="33"/>
        <v>0</v>
      </c>
      <c r="U124">
        <f t="shared" si="33"/>
        <v>0</v>
      </c>
      <c r="V124">
        <f t="shared" si="33"/>
        <v>0</v>
      </c>
    </row>
    <row r="128" spans="1:28" x14ac:dyDescent="0.25">
      <c r="A128" s="3"/>
      <c r="B128" t="s">
        <v>17</v>
      </c>
    </row>
    <row r="129" spans="1:28" x14ac:dyDescent="0.25">
      <c r="A129" s="2"/>
      <c r="B129" t="s">
        <v>18</v>
      </c>
    </row>
    <row r="130" spans="1:28" x14ac:dyDescent="0.25">
      <c r="A130" s="4"/>
      <c r="B130" t="s">
        <v>19</v>
      </c>
    </row>
    <row r="131" spans="1:28" x14ac:dyDescent="0.25">
      <c r="A131" s="6"/>
      <c r="B131" t="s">
        <v>20</v>
      </c>
    </row>
    <row r="134" spans="1:28" x14ac:dyDescent="0.25">
      <c r="A134" t="s">
        <v>21</v>
      </c>
    </row>
    <row r="138" spans="1:28" x14ac:dyDescent="0.25">
      <c r="A138" s="7" t="s">
        <v>258</v>
      </c>
      <c r="B138" s="15"/>
    </row>
    <row r="139" spans="1:28" x14ac:dyDescent="0.25">
      <c r="A139" s="7" t="s">
        <v>0</v>
      </c>
      <c r="B139" s="7" t="s">
        <v>1</v>
      </c>
      <c r="C139" s="7" t="s">
        <v>2</v>
      </c>
      <c r="D139" s="7" t="s">
        <v>3</v>
      </c>
      <c r="E139" s="7" t="s">
        <v>4</v>
      </c>
      <c r="F139" s="7" t="s">
        <v>5</v>
      </c>
      <c r="G139" s="7" t="s">
        <v>244</v>
      </c>
      <c r="H139" s="7" t="s">
        <v>245</v>
      </c>
      <c r="I139" s="7" t="s">
        <v>246</v>
      </c>
      <c r="J139" s="7" t="s">
        <v>247</v>
      </c>
      <c r="K139" s="7" t="s">
        <v>22</v>
      </c>
      <c r="L139" s="7" t="s">
        <v>23</v>
      </c>
      <c r="M139" s="7" t="s">
        <v>24</v>
      </c>
      <c r="N139" s="7" t="s">
        <v>3</v>
      </c>
      <c r="O139" s="7" t="s">
        <v>4</v>
      </c>
      <c r="P139" s="7" t="s">
        <v>5</v>
      </c>
      <c r="Q139" s="7" t="s">
        <v>25</v>
      </c>
      <c r="R139" s="7" t="s">
        <v>26</v>
      </c>
      <c r="S139" s="7" t="s">
        <v>27</v>
      </c>
      <c r="T139" s="7" t="s">
        <v>9</v>
      </c>
      <c r="U139" s="7" t="s">
        <v>10</v>
      </c>
      <c r="V139" s="7" t="s">
        <v>11</v>
      </c>
      <c r="W139" s="7"/>
      <c r="X139" s="7" t="s">
        <v>12</v>
      </c>
      <c r="Y139" s="7" t="s">
        <v>13</v>
      </c>
      <c r="Z139" s="7" t="s">
        <v>14</v>
      </c>
      <c r="AA139" s="7" t="s">
        <v>15</v>
      </c>
      <c r="AB139" s="7" t="s">
        <v>16</v>
      </c>
    </row>
    <row r="141" spans="1:28" x14ac:dyDescent="0.25">
      <c r="A141">
        <v>1</v>
      </c>
      <c r="B141">
        <v>149</v>
      </c>
      <c r="C141" t="s">
        <v>260</v>
      </c>
      <c r="G141" s="4">
        <f>1+40+1</f>
        <v>42</v>
      </c>
      <c r="H141">
        <v>35</v>
      </c>
      <c r="I141" s="5" t="s">
        <v>257</v>
      </c>
      <c r="J141">
        <v>40</v>
      </c>
      <c r="X141">
        <f>SUM(D141:W141)</f>
        <v>117</v>
      </c>
      <c r="Y141">
        <f t="shared" ref="Y141:Y144" si="34">IF(ISERROR(SMALL($D141:$V141,1)),0,MAX(SMALL($D141:$V141,1),0))</f>
        <v>35</v>
      </c>
      <c r="Z141">
        <f t="shared" ref="Z141:Z144" si="35">IF(ISERROR(SMALL($D141:$V141,2)),0,MAX(SMALL($D141:$V141,2),0))</f>
        <v>40</v>
      </c>
      <c r="AA141">
        <f t="shared" ref="AA141:AA144" si="36">IF(ISERROR(SMALL($D141:$V141,3)),0,MAX(SMALL($D141:$V141,3),0))</f>
        <v>42</v>
      </c>
      <c r="AB141">
        <f t="shared" ref="AB141:AB144" si="37">+X141-Y141-Z141-AA141</f>
        <v>0</v>
      </c>
    </row>
    <row r="142" spans="1:28" x14ac:dyDescent="0.25">
      <c r="A142">
        <v>2</v>
      </c>
      <c r="B142">
        <v>115</v>
      </c>
      <c r="C142" t="s">
        <v>261</v>
      </c>
      <c r="G142" s="5" t="s">
        <v>257</v>
      </c>
      <c r="H142" s="2">
        <f>40+1</f>
        <v>41</v>
      </c>
      <c r="I142" s="2">
        <f>37+1</f>
        <v>38</v>
      </c>
      <c r="J142">
        <v>37</v>
      </c>
      <c r="X142">
        <f>SUM(D142:W142)</f>
        <v>116</v>
      </c>
      <c r="Y142">
        <f t="shared" si="34"/>
        <v>37</v>
      </c>
      <c r="Z142">
        <f t="shared" si="35"/>
        <v>38</v>
      </c>
      <c r="AA142">
        <f t="shared" si="36"/>
        <v>41</v>
      </c>
      <c r="AB142">
        <f t="shared" si="37"/>
        <v>0</v>
      </c>
    </row>
    <row r="143" spans="1:28" x14ac:dyDescent="0.25">
      <c r="A143">
        <v>3</v>
      </c>
      <c r="B143">
        <v>116</v>
      </c>
      <c r="C143" t="s">
        <v>262</v>
      </c>
      <c r="G143" s="5" t="s">
        <v>257</v>
      </c>
      <c r="H143">
        <v>37</v>
      </c>
      <c r="I143">
        <v>40</v>
      </c>
      <c r="J143" s="2">
        <f>33+1</f>
        <v>34</v>
      </c>
      <c r="X143">
        <f>SUM(D143:W143)</f>
        <v>111</v>
      </c>
      <c r="Y143">
        <f t="shared" si="34"/>
        <v>34</v>
      </c>
      <c r="Z143">
        <f t="shared" si="35"/>
        <v>37</v>
      </c>
      <c r="AA143">
        <f t="shared" si="36"/>
        <v>40</v>
      </c>
      <c r="AB143">
        <f t="shared" si="37"/>
        <v>0</v>
      </c>
    </row>
    <row r="144" spans="1:28" x14ac:dyDescent="0.25">
      <c r="A144">
        <v>4</v>
      </c>
      <c r="B144">
        <v>119</v>
      </c>
      <c r="C144" t="s">
        <v>264</v>
      </c>
      <c r="G144" s="5" t="s">
        <v>257</v>
      </c>
      <c r="H144">
        <v>33</v>
      </c>
      <c r="I144">
        <v>35</v>
      </c>
      <c r="J144">
        <v>35</v>
      </c>
      <c r="X144">
        <f>SUM(D144:W144)</f>
        <v>103</v>
      </c>
      <c r="Y144">
        <f t="shared" si="34"/>
        <v>33</v>
      </c>
      <c r="Z144">
        <f t="shared" si="35"/>
        <v>35</v>
      </c>
      <c r="AA144">
        <f t="shared" si="36"/>
        <v>35</v>
      </c>
      <c r="AB144">
        <f t="shared" si="37"/>
        <v>0</v>
      </c>
    </row>
    <row r="147" spans="1:28" x14ac:dyDescent="0.25">
      <c r="A147" s="7" t="s">
        <v>259</v>
      </c>
      <c r="B147" s="15"/>
    </row>
    <row r="148" spans="1:28" x14ac:dyDescent="0.25">
      <c r="A148" s="7" t="s">
        <v>0</v>
      </c>
      <c r="B148" s="7" t="s">
        <v>1</v>
      </c>
      <c r="C148" s="7" t="s">
        <v>2</v>
      </c>
      <c r="D148" s="7" t="s">
        <v>3</v>
      </c>
      <c r="E148" s="7" t="s">
        <v>4</v>
      </c>
      <c r="F148" s="7" t="s">
        <v>5</v>
      </c>
      <c r="G148" s="7" t="s">
        <v>244</v>
      </c>
      <c r="H148" s="7" t="s">
        <v>245</v>
      </c>
      <c r="I148" s="7" t="s">
        <v>246</v>
      </c>
      <c r="J148" s="7" t="s">
        <v>247</v>
      </c>
      <c r="K148" s="7" t="s">
        <v>22</v>
      </c>
      <c r="L148" s="7" t="s">
        <v>23</v>
      </c>
      <c r="M148" s="7" t="s">
        <v>24</v>
      </c>
      <c r="N148" s="7" t="s">
        <v>3</v>
      </c>
      <c r="O148" s="7" t="s">
        <v>4</v>
      </c>
      <c r="P148" s="7" t="s">
        <v>5</v>
      </c>
      <c r="Q148" s="7" t="s">
        <v>25</v>
      </c>
      <c r="R148" s="7" t="s">
        <v>26</v>
      </c>
      <c r="S148" s="7" t="s">
        <v>27</v>
      </c>
      <c r="T148" s="7" t="s">
        <v>9</v>
      </c>
      <c r="U148" s="7" t="s">
        <v>10</v>
      </c>
      <c r="V148" s="7" t="s">
        <v>11</v>
      </c>
      <c r="W148" s="7"/>
      <c r="X148" s="7" t="s">
        <v>12</v>
      </c>
      <c r="Y148" s="7" t="s">
        <v>13</v>
      </c>
      <c r="Z148" s="7" t="s">
        <v>14</v>
      </c>
      <c r="AA148" s="7" t="s">
        <v>15</v>
      </c>
      <c r="AB148" s="7" t="s">
        <v>16</v>
      </c>
    </row>
    <row r="150" spans="1:28" x14ac:dyDescent="0.25">
      <c r="A150">
        <v>1</v>
      </c>
      <c r="B150">
        <v>164</v>
      </c>
      <c r="C150" t="s">
        <v>265</v>
      </c>
      <c r="G150" s="4">
        <f>1+40+1</f>
        <v>42</v>
      </c>
      <c r="H150" s="2">
        <f>40+1</f>
        <v>41</v>
      </c>
      <c r="I150" s="5" t="s">
        <v>257</v>
      </c>
      <c r="J150" s="2">
        <f>37+1</f>
        <v>38</v>
      </c>
      <c r="X150">
        <f>SUM(D150:W150)</f>
        <v>121</v>
      </c>
      <c r="Y150">
        <f t="shared" ref="Y150:Y153" si="38">IF(ISERROR(SMALL($D150:$V150,1)),0,MAX(SMALL($D150:$V150,1),0))</f>
        <v>38</v>
      </c>
      <c r="Z150">
        <f t="shared" ref="Z150:Z153" si="39">IF(ISERROR(SMALL($D150:$V150,2)),0,MAX(SMALL($D150:$V150,2),0))</f>
        <v>41</v>
      </c>
      <c r="AA150">
        <f t="shared" ref="AA150:AA153" si="40">IF(ISERROR(SMALL($D150:$V150,3)),0,MAX(SMALL($D150:$V150,3),0))</f>
        <v>42</v>
      </c>
      <c r="AB150">
        <f t="shared" ref="AB150:AB153" si="41">+X150-Y150-Z150-AA150</f>
        <v>0</v>
      </c>
    </row>
    <row r="151" spans="1:28" x14ac:dyDescent="0.25">
      <c r="A151">
        <v>2</v>
      </c>
      <c r="B151">
        <v>199</v>
      </c>
      <c r="C151" t="s">
        <v>263</v>
      </c>
      <c r="G151">
        <v>37</v>
      </c>
      <c r="H151">
        <v>37</v>
      </c>
      <c r="I151" s="5" t="s">
        <v>257</v>
      </c>
      <c r="J151">
        <v>40</v>
      </c>
      <c r="X151">
        <f>SUM(D151:W151)</f>
        <v>114</v>
      </c>
      <c r="Y151">
        <f t="shared" si="38"/>
        <v>37</v>
      </c>
      <c r="Z151">
        <f t="shared" si="39"/>
        <v>37</v>
      </c>
      <c r="AA151">
        <f t="shared" si="40"/>
        <v>40</v>
      </c>
      <c r="AB151">
        <f t="shared" si="41"/>
        <v>0</v>
      </c>
    </row>
    <row r="152" spans="1:28" x14ac:dyDescent="0.25">
      <c r="A152">
        <v>3</v>
      </c>
      <c r="X152">
        <f>SUM(D152:W152)</f>
        <v>0</v>
      </c>
      <c r="Y152">
        <f t="shared" si="38"/>
        <v>0</v>
      </c>
      <c r="Z152">
        <f t="shared" si="39"/>
        <v>0</v>
      </c>
      <c r="AA152">
        <f t="shared" si="40"/>
        <v>0</v>
      </c>
      <c r="AB152">
        <f t="shared" si="41"/>
        <v>0</v>
      </c>
    </row>
    <row r="153" spans="1:28" x14ac:dyDescent="0.25">
      <c r="A153">
        <v>4</v>
      </c>
      <c r="X153">
        <f>SUM(D153:W153)</f>
        <v>0</v>
      </c>
      <c r="Y153">
        <f t="shared" si="38"/>
        <v>0</v>
      </c>
      <c r="Z153">
        <f t="shared" si="39"/>
        <v>0</v>
      </c>
      <c r="AA153">
        <f t="shared" si="40"/>
        <v>0</v>
      </c>
      <c r="AB153">
        <f t="shared" si="41"/>
        <v>0</v>
      </c>
    </row>
  </sheetData>
  <sortState xmlns:xlrd2="http://schemas.microsoft.com/office/spreadsheetml/2017/richdata2" ref="B115:X119">
    <sortCondition descending="1" ref="X115:X119"/>
  </sortState>
  <mergeCells count="1">
    <mergeCell ref="AD2:AE2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65F42-C60E-4005-9981-AD94A9B34C5B}">
  <dimension ref="A1:AE47"/>
  <sheetViews>
    <sheetView zoomScale="85" zoomScaleNormal="85" workbookViewId="0">
      <selection activeCell="K40" sqref="K40"/>
    </sheetView>
  </sheetViews>
  <sheetFormatPr defaultRowHeight="15" x14ac:dyDescent="0.25"/>
  <cols>
    <col min="3" max="3" width="26.7109375" customWidth="1"/>
  </cols>
  <sheetData>
    <row r="1" spans="1:31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244</v>
      </c>
      <c r="H1" s="7" t="s">
        <v>245</v>
      </c>
      <c r="I1" s="7" t="s">
        <v>246</v>
      </c>
      <c r="J1" s="7" t="s">
        <v>247</v>
      </c>
      <c r="K1" s="7" t="s">
        <v>22</v>
      </c>
      <c r="L1" s="7" t="s">
        <v>23</v>
      </c>
      <c r="M1" s="7" t="s">
        <v>24</v>
      </c>
      <c r="N1" s="7" t="s">
        <v>3</v>
      </c>
      <c r="O1" s="7" t="s">
        <v>4</v>
      </c>
      <c r="P1" s="7" t="s">
        <v>5</v>
      </c>
      <c r="Q1" s="7" t="s">
        <v>25</v>
      </c>
      <c r="R1" s="7" t="s">
        <v>26</v>
      </c>
      <c r="S1" s="7" t="s">
        <v>27</v>
      </c>
      <c r="T1" s="7" t="s">
        <v>9</v>
      </c>
      <c r="U1" s="7" t="s">
        <v>10</v>
      </c>
      <c r="V1" s="7" t="s">
        <v>11</v>
      </c>
      <c r="W1" s="7"/>
      <c r="X1" s="7" t="s">
        <v>12</v>
      </c>
      <c r="Y1" s="7" t="s">
        <v>13</v>
      </c>
      <c r="Z1" s="7" t="s">
        <v>14</v>
      </c>
      <c r="AA1" s="7" t="s">
        <v>15</v>
      </c>
      <c r="AB1" s="7" t="s">
        <v>16</v>
      </c>
      <c r="AD1" s="16" t="s">
        <v>159</v>
      </c>
      <c r="AE1" s="17"/>
    </row>
    <row r="2" spans="1:31" x14ac:dyDescent="0.25">
      <c r="AD2" s="8"/>
      <c r="AE2" s="9"/>
    </row>
    <row r="3" spans="1:31" x14ac:dyDescent="0.25">
      <c r="A3">
        <v>1</v>
      </c>
      <c r="B3">
        <v>99</v>
      </c>
      <c r="C3" t="s">
        <v>288</v>
      </c>
      <c r="D3" s="4">
        <f>1+33+1</f>
        <v>35</v>
      </c>
      <c r="E3">
        <v>37</v>
      </c>
      <c r="F3" s="2">
        <f>40+1</f>
        <v>41</v>
      </c>
      <c r="G3">
        <v>33</v>
      </c>
      <c r="H3">
        <v>33</v>
      </c>
      <c r="I3">
        <v>33</v>
      </c>
      <c r="J3">
        <v>35</v>
      </c>
      <c r="X3">
        <f t="shared" ref="X3:X18" si="0">SUM(D3:W3)</f>
        <v>247</v>
      </c>
      <c r="Y3">
        <f>IF(ISERROR(SMALL($D3:$V3,1)),0,MAX(SMALL($D3:$V3,1),0))</f>
        <v>33</v>
      </c>
      <c r="Z3">
        <f>IF(ISERROR(SMALL($D3:$V3,2)),0,MAX(SMALL($D3:$V3,2),0))</f>
        <v>33</v>
      </c>
      <c r="AA3">
        <f>IF(ISERROR(SMALL($D3:$V3,3)),0,MAX(SMALL($D3:$V3,3),0))</f>
        <v>33</v>
      </c>
      <c r="AB3">
        <f t="shared" ref="AB3:AB16" si="1">+X3-Y3-Z3-AA3</f>
        <v>148</v>
      </c>
      <c r="AD3" s="8" t="s">
        <v>160</v>
      </c>
      <c r="AE3" s="9">
        <v>40</v>
      </c>
    </row>
    <row r="4" spans="1:31" x14ac:dyDescent="0.25">
      <c r="A4">
        <v>2</v>
      </c>
      <c r="B4">
        <v>9</v>
      </c>
      <c r="C4" t="s">
        <v>293</v>
      </c>
      <c r="D4">
        <v>35</v>
      </c>
      <c r="E4" s="2">
        <f>40+1</f>
        <v>41</v>
      </c>
      <c r="F4">
        <v>37</v>
      </c>
      <c r="G4">
        <v>27</v>
      </c>
      <c r="H4">
        <v>29</v>
      </c>
      <c r="I4">
        <v>30</v>
      </c>
      <c r="J4">
        <v>33</v>
      </c>
      <c r="X4">
        <f t="shared" si="0"/>
        <v>232</v>
      </c>
      <c r="Y4">
        <f t="shared" ref="Y4:Y18" si="2">IF(ISERROR(SMALL($D4:$V4,1)),0,MAX(SMALL($D4:$V4,1),0))</f>
        <v>27</v>
      </c>
      <c r="Z4">
        <f t="shared" ref="Z4:Z18" si="3">IF(ISERROR(SMALL($D4:$V4,2)),0,MAX(SMALL($D4:$V4,2),0))</f>
        <v>29</v>
      </c>
      <c r="AA4">
        <f t="shared" ref="AA4:AA18" si="4">IF(ISERROR(SMALL($D4:$V4,3)),0,MAX(SMALL($D4:$V4,3),0))</f>
        <v>30</v>
      </c>
      <c r="AB4">
        <f t="shared" si="1"/>
        <v>146</v>
      </c>
      <c r="AD4" s="8" t="s">
        <v>161</v>
      </c>
      <c r="AE4" s="9">
        <v>37</v>
      </c>
    </row>
    <row r="5" spans="1:31" x14ac:dyDescent="0.25">
      <c r="A5">
        <v>3</v>
      </c>
      <c r="B5">
        <v>169</v>
      </c>
      <c r="C5" t="s">
        <v>291</v>
      </c>
      <c r="D5">
        <v>40</v>
      </c>
      <c r="E5">
        <v>31</v>
      </c>
      <c r="F5">
        <v>33</v>
      </c>
      <c r="G5">
        <v>29</v>
      </c>
      <c r="H5">
        <v>31</v>
      </c>
      <c r="I5">
        <v>28</v>
      </c>
      <c r="J5">
        <v>26</v>
      </c>
      <c r="X5">
        <f t="shared" si="0"/>
        <v>218</v>
      </c>
      <c r="Y5">
        <f t="shared" si="2"/>
        <v>26</v>
      </c>
      <c r="Z5">
        <f t="shared" si="3"/>
        <v>28</v>
      </c>
      <c r="AA5">
        <f t="shared" si="4"/>
        <v>29</v>
      </c>
      <c r="AB5">
        <f t="shared" si="1"/>
        <v>135</v>
      </c>
      <c r="AD5" s="8" t="s">
        <v>162</v>
      </c>
      <c r="AE5" s="9">
        <v>35</v>
      </c>
    </row>
    <row r="6" spans="1:31" x14ac:dyDescent="0.25">
      <c r="A6">
        <v>4</v>
      </c>
      <c r="B6">
        <v>199</v>
      </c>
      <c r="C6" t="s">
        <v>287</v>
      </c>
      <c r="D6">
        <v>37</v>
      </c>
      <c r="E6">
        <v>35</v>
      </c>
      <c r="F6">
        <v>0</v>
      </c>
      <c r="G6">
        <v>35</v>
      </c>
      <c r="H6">
        <v>28</v>
      </c>
      <c r="I6">
        <v>31</v>
      </c>
      <c r="J6">
        <v>37</v>
      </c>
      <c r="X6">
        <f t="shared" si="0"/>
        <v>203</v>
      </c>
      <c r="Y6">
        <f t="shared" si="2"/>
        <v>0</v>
      </c>
      <c r="Z6">
        <f t="shared" si="3"/>
        <v>28</v>
      </c>
      <c r="AA6">
        <f t="shared" si="4"/>
        <v>31</v>
      </c>
      <c r="AB6">
        <f t="shared" si="1"/>
        <v>144</v>
      </c>
      <c r="AD6" s="8" t="s">
        <v>163</v>
      </c>
      <c r="AE6" s="9">
        <v>33</v>
      </c>
    </row>
    <row r="7" spans="1:31" x14ac:dyDescent="0.25">
      <c r="A7">
        <v>5</v>
      </c>
      <c r="B7">
        <v>287</v>
      </c>
      <c r="C7" t="s">
        <v>289</v>
      </c>
      <c r="D7">
        <v>31</v>
      </c>
      <c r="E7">
        <v>33</v>
      </c>
      <c r="F7">
        <v>35</v>
      </c>
      <c r="G7">
        <v>31</v>
      </c>
      <c r="H7">
        <v>26</v>
      </c>
      <c r="I7">
        <v>23</v>
      </c>
      <c r="J7">
        <v>0</v>
      </c>
      <c r="X7">
        <f t="shared" si="0"/>
        <v>179</v>
      </c>
      <c r="Y7">
        <f t="shared" si="2"/>
        <v>0</v>
      </c>
      <c r="Z7">
        <f t="shared" si="3"/>
        <v>23</v>
      </c>
      <c r="AA7">
        <f t="shared" si="4"/>
        <v>26</v>
      </c>
      <c r="AB7">
        <f t="shared" si="1"/>
        <v>130</v>
      </c>
      <c r="AD7" s="8" t="s">
        <v>164</v>
      </c>
      <c r="AE7" s="9">
        <v>31</v>
      </c>
    </row>
    <row r="8" spans="1:31" x14ac:dyDescent="0.25">
      <c r="A8">
        <v>6</v>
      </c>
      <c r="B8">
        <v>118</v>
      </c>
      <c r="C8" t="s">
        <v>286</v>
      </c>
      <c r="D8">
        <v>0</v>
      </c>
      <c r="E8">
        <v>0</v>
      </c>
      <c r="F8">
        <v>0</v>
      </c>
      <c r="G8">
        <v>37</v>
      </c>
      <c r="H8">
        <v>35</v>
      </c>
      <c r="I8">
        <v>35</v>
      </c>
      <c r="J8">
        <v>40</v>
      </c>
      <c r="X8">
        <f t="shared" si="0"/>
        <v>147</v>
      </c>
      <c r="Y8">
        <f t="shared" si="2"/>
        <v>0</v>
      </c>
      <c r="Z8">
        <f t="shared" si="3"/>
        <v>0</v>
      </c>
      <c r="AA8">
        <f t="shared" si="4"/>
        <v>0</v>
      </c>
      <c r="AB8">
        <f t="shared" si="1"/>
        <v>147</v>
      </c>
      <c r="AD8" s="8" t="s">
        <v>165</v>
      </c>
      <c r="AE8" s="9">
        <v>30</v>
      </c>
    </row>
    <row r="9" spans="1:31" x14ac:dyDescent="0.25">
      <c r="A9">
        <v>7</v>
      </c>
      <c r="B9">
        <v>177</v>
      </c>
      <c r="C9" t="s">
        <v>296</v>
      </c>
      <c r="D9">
        <v>0</v>
      </c>
      <c r="E9">
        <v>0</v>
      </c>
      <c r="F9">
        <v>0</v>
      </c>
      <c r="G9" s="3">
        <f>1+24</f>
        <v>25</v>
      </c>
      <c r="H9" s="2">
        <f>37+1</f>
        <v>38</v>
      </c>
      <c r="I9">
        <v>40</v>
      </c>
      <c r="J9" s="2">
        <f>27+1</f>
        <v>28</v>
      </c>
      <c r="X9">
        <f t="shared" si="0"/>
        <v>131</v>
      </c>
      <c r="Y9">
        <f t="shared" si="2"/>
        <v>0</v>
      </c>
      <c r="Z9">
        <f t="shared" si="3"/>
        <v>0</v>
      </c>
      <c r="AA9">
        <f t="shared" si="4"/>
        <v>0</v>
      </c>
      <c r="AB9">
        <f t="shared" si="1"/>
        <v>131</v>
      </c>
      <c r="AD9" s="8" t="s">
        <v>166</v>
      </c>
      <c r="AE9" s="9">
        <v>29</v>
      </c>
    </row>
    <row r="10" spans="1:31" x14ac:dyDescent="0.25">
      <c r="A10">
        <v>8</v>
      </c>
      <c r="B10">
        <v>12</v>
      </c>
      <c r="C10" t="s">
        <v>290</v>
      </c>
      <c r="D10">
        <v>0</v>
      </c>
      <c r="E10">
        <v>0</v>
      </c>
      <c r="F10">
        <v>0</v>
      </c>
      <c r="G10">
        <v>30</v>
      </c>
      <c r="H10">
        <v>30</v>
      </c>
      <c r="I10">
        <v>29</v>
      </c>
      <c r="J10">
        <v>31</v>
      </c>
      <c r="X10">
        <f t="shared" si="0"/>
        <v>120</v>
      </c>
      <c r="Y10">
        <f t="shared" si="2"/>
        <v>0</v>
      </c>
      <c r="Z10">
        <f t="shared" si="3"/>
        <v>0</v>
      </c>
      <c r="AA10">
        <f t="shared" si="4"/>
        <v>0</v>
      </c>
      <c r="AB10">
        <f t="shared" si="1"/>
        <v>120</v>
      </c>
      <c r="AD10" s="8" t="s">
        <v>167</v>
      </c>
      <c r="AE10" s="9">
        <v>28</v>
      </c>
    </row>
    <row r="11" spans="1:31" x14ac:dyDescent="0.25">
      <c r="A11">
        <v>9</v>
      </c>
      <c r="B11">
        <v>288</v>
      </c>
      <c r="C11" t="s">
        <v>285</v>
      </c>
      <c r="D11">
        <v>0</v>
      </c>
      <c r="E11">
        <v>0</v>
      </c>
      <c r="F11">
        <v>0</v>
      </c>
      <c r="G11" s="2">
        <f>40+1</f>
        <v>41</v>
      </c>
      <c r="H11">
        <v>40</v>
      </c>
      <c r="I11" s="2">
        <f>37+1</f>
        <v>38</v>
      </c>
      <c r="J11" s="6" t="s">
        <v>20</v>
      </c>
      <c r="X11">
        <f t="shared" si="0"/>
        <v>119</v>
      </c>
      <c r="Y11">
        <f t="shared" si="2"/>
        <v>0</v>
      </c>
      <c r="Z11">
        <f t="shared" si="3"/>
        <v>0</v>
      </c>
      <c r="AA11">
        <f t="shared" si="4"/>
        <v>0</v>
      </c>
      <c r="AB11">
        <f t="shared" si="1"/>
        <v>119</v>
      </c>
      <c r="AD11" s="8" t="s">
        <v>168</v>
      </c>
      <c r="AE11" s="9">
        <v>27</v>
      </c>
    </row>
    <row r="12" spans="1:31" x14ac:dyDescent="0.25">
      <c r="A12">
        <v>10</v>
      </c>
      <c r="B12">
        <v>130</v>
      </c>
      <c r="C12" t="s">
        <v>292</v>
      </c>
      <c r="D12">
        <v>0</v>
      </c>
      <c r="E12">
        <v>0</v>
      </c>
      <c r="F12">
        <v>0</v>
      </c>
      <c r="G12">
        <v>28</v>
      </c>
      <c r="H12">
        <v>27</v>
      </c>
      <c r="I12">
        <v>27</v>
      </c>
      <c r="J12">
        <v>30</v>
      </c>
      <c r="X12">
        <f t="shared" si="0"/>
        <v>112</v>
      </c>
      <c r="Y12">
        <f t="shared" si="2"/>
        <v>0</v>
      </c>
      <c r="Z12">
        <f t="shared" si="3"/>
        <v>0</v>
      </c>
      <c r="AA12">
        <f t="shared" si="4"/>
        <v>0</v>
      </c>
      <c r="AB12">
        <f t="shared" si="1"/>
        <v>112</v>
      </c>
      <c r="AD12" s="8" t="s">
        <v>169</v>
      </c>
      <c r="AE12" s="9">
        <v>26</v>
      </c>
    </row>
    <row r="13" spans="1:31" x14ac:dyDescent="0.25">
      <c r="A13">
        <v>11</v>
      </c>
      <c r="B13">
        <v>142</v>
      </c>
      <c r="C13" t="s">
        <v>295</v>
      </c>
      <c r="D13">
        <v>0</v>
      </c>
      <c r="E13">
        <v>0</v>
      </c>
      <c r="F13">
        <v>0</v>
      </c>
      <c r="G13">
        <v>25</v>
      </c>
      <c r="H13">
        <v>25</v>
      </c>
      <c r="I13">
        <v>26</v>
      </c>
      <c r="J13">
        <v>29</v>
      </c>
      <c r="X13">
        <f t="shared" si="0"/>
        <v>105</v>
      </c>
      <c r="Y13">
        <f t="shared" si="2"/>
        <v>0</v>
      </c>
      <c r="Z13">
        <f t="shared" si="3"/>
        <v>0</v>
      </c>
      <c r="AA13">
        <f t="shared" si="4"/>
        <v>0</v>
      </c>
      <c r="AB13">
        <f t="shared" si="1"/>
        <v>105</v>
      </c>
      <c r="AD13" s="8" t="s">
        <v>170</v>
      </c>
      <c r="AE13" s="9">
        <v>25</v>
      </c>
    </row>
    <row r="14" spans="1:31" x14ac:dyDescent="0.25">
      <c r="A14">
        <v>12</v>
      </c>
      <c r="B14">
        <v>269</v>
      </c>
      <c r="C14" t="s">
        <v>298</v>
      </c>
      <c r="D14">
        <v>0</v>
      </c>
      <c r="E14">
        <v>0</v>
      </c>
      <c r="F14">
        <v>0</v>
      </c>
      <c r="G14">
        <v>23</v>
      </c>
      <c r="H14">
        <v>24</v>
      </c>
      <c r="I14">
        <v>24</v>
      </c>
      <c r="J14">
        <v>28</v>
      </c>
      <c r="X14">
        <f t="shared" si="0"/>
        <v>99</v>
      </c>
      <c r="Y14">
        <f t="shared" si="2"/>
        <v>0</v>
      </c>
      <c r="Z14">
        <f t="shared" si="3"/>
        <v>0</v>
      </c>
      <c r="AA14">
        <f t="shared" si="4"/>
        <v>0</v>
      </c>
      <c r="AB14">
        <f t="shared" si="1"/>
        <v>99</v>
      </c>
      <c r="AD14" s="8" t="s">
        <v>171</v>
      </c>
      <c r="AE14" s="9">
        <v>24</v>
      </c>
    </row>
    <row r="15" spans="1:31" x14ac:dyDescent="0.25">
      <c r="A15">
        <v>13</v>
      </c>
      <c r="B15">
        <v>260</v>
      </c>
      <c r="C15" t="s">
        <v>300</v>
      </c>
      <c r="D15">
        <v>28</v>
      </c>
      <c r="E15">
        <v>29</v>
      </c>
      <c r="F15">
        <v>31</v>
      </c>
      <c r="G15">
        <v>0</v>
      </c>
      <c r="H15">
        <v>0</v>
      </c>
      <c r="I15">
        <v>0</v>
      </c>
      <c r="J15">
        <v>0</v>
      </c>
      <c r="X15">
        <f t="shared" si="0"/>
        <v>88</v>
      </c>
      <c r="Y15">
        <f t="shared" si="2"/>
        <v>0</v>
      </c>
      <c r="Z15">
        <f t="shared" si="3"/>
        <v>0</v>
      </c>
      <c r="AA15">
        <f t="shared" si="4"/>
        <v>0</v>
      </c>
      <c r="AB15">
        <f t="shared" si="1"/>
        <v>88</v>
      </c>
      <c r="AD15" s="8" t="s">
        <v>172</v>
      </c>
      <c r="AE15" s="9">
        <v>23</v>
      </c>
    </row>
    <row r="16" spans="1:31" x14ac:dyDescent="0.25">
      <c r="A16">
        <v>14</v>
      </c>
      <c r="B16">
        <v>55</v>
      </c>
      <c r="C16" t="s">
        <v>297</v>
      </c>
      <c r="D16">
        <v>29</v>
      </c>
      <c r="E16">
        <v>28</v>
      </c>
      <c r="F16">
        <v>0</v>
      </c>
      <c r="G16">
        <v>22</v>
      </c>
      <c r="H16">
        <v>0</v>
      </c>
      <c r="I16">
        <v>0</v>
      </c>
      <c r="J16">
        <v>0</v>
      </c>
      <c r="X16">
        <f t="shared" si="0"/>
        <v>79</v>
      </c>
      <c r="Y16">
        <f t="shared" si="2"/>
        <v>0</v>
      </c>
      <c r="Z16">
        <f t="shared" si="3"/>
        <v>0</v>
      </c>
      <c r="AA16">
        <f t="shared" si="4"/>
        <v>0</v>
      </c>
      <c r="AB16">
        <f t="shared" si="1"/>
        <v>79</v>
      </c>
      <c r="AD16" s="8" t="s">
        <v>173</v>
      </c>
      <c r="AE16" s="9">
        <v>22</v>
      </c>
    </row>
    <row r="17" spans="1:31" x14ac:dyDescent="0.25">
      <c r="A17">
        <v>15</v>
      </c>
      <c r="B17">
        <v>133</v>
      </c>
      <c r="C17" t="s">
        <v>294</v>
      </c>
      <c r="D17">
        <v>0</v>
      </c>
      <c r="E17">
        <v>0</v>
      </c>
      <c r="F17">
        <v>0</v>
      </c>
      <c r="G17">
        <v>26</v>
      </c>
      <c r="H17">
        <v>23</v>
      </c>
      <c r="I17">
        <v>25</v>
      </c>
      <c r="J17">
        <v>0</v>
      </c>
      <c r="X17">
        <f t="shared" si="0"/>
        <v>74</v>
      </c>
      <c r="Y17">
        <f t="shared" si="2"/>
        <v>0</v>
      </c>
      <c r="Z17">
        <f t="shared" si="3"/>
        <v>0</v>
      </c>
      <c r="AA17">
        <f t="shared" si="4"/>
        <v>0</v>
      </c>
      <c r="AB17">
        <f t="shared" ref="AB17:AB18" si="5">+X17-Y17-Z17-AA17</f>
        <v>74</v>
      </c>
      <c r="AD17" s="8" t="s">
        <v>174</v>
      </c>
      <c r="AE17" s="9">
        <v>21</v>
      </c>
    </row>
    <row r="18" spans="1:31" x14ac:dyDescent="0.25">
      <c r="A18">
        <v>16</v>
      </c>
      <c r="B18">
        <v>101</v>
      </c>
      <c r="C18" t="s">
        <v>299</v>
      </c>
      <c r="D18">
        <v>30</v>
      </c>
      <c r="E18">
        <v>30</v>
      </c>
      <c r="F18">
        <v>0</v>
      </c>
      <c r="G18">
        <v>0</v>
      </c>
      <c r="H18">
        <v>0</v>
      </c>
      <c r="I18">
        <v>0</v>
      </c>
      <c r="J18">
        <v>0</v>
      </c>
      <c r="X18">
        <f t="shared" si="0"/>
        <v>60</v>
      </c>
      <c r="Y18">
        <f t="shared" si="2"/>
        <v>0</v>
      </c>
      <c r="Z18">
        <f t="shared" si="3"/>
        <v>0</v>
      </c>
      <c r="AA18">
        <f t="shared" si="4"/>
        <v>0</v>
      </c>
      <c r="AB18">
        <f t="shared" si="5"/>
        <v>60</v>
      </c>
      <c r="AD18" s="8" t="s">
        <v>175</v>
      </c>
      <c r="AE18" s="9">
        <v>20</v>
      </c>
    </row>
    <row r="19" spans="1:31" x14ac:dyDescent="0.25">
      <c r="AD19" s="8" t="s">
        <v>176</v>
      </c>
      <c r="AE19" s="9">
        <v>19</v>
      </c>
    </row>
    <row r="20" spans="1:31" x14ac:dyDescent="0.25">
      <c r="AD20" s="8" t="s">
        <v>177</v>
      </c>
      <c r="AE20" s="9">
        <v>18</v>
      </c>
    </row>
    <row r="21" spans="1:31" x14ac:dyDescent="0.25">
      <c r="AD21" s="8" t="s">
        <v>178</v>
      </c>
      <c r="AE21" s="9">
        <v>17</v>
      </c>
    </row>
    <row r="22" spans="1:31" x14ac:dyDescent="0.25">
      <c r="D22">
        <f>SUM(D3:D21)</f>
        <v>265</v>
      </c>
      <c r="E22">
        <f t="shared" ref="E22:V22" si="6">SUM(E3:E21)</f>
        <v>264</v>
      </c>
      <c r="F22">
        <f t="shared" si="6"/>
        <v>177</v>
      </c>
      <c r="G22">
        <f>SUM(G3:G21)</f>
        <v>412</v>
      </c>
      <c r="H22">
        <f>SUM(H3:H21)</f>
        <v>389</v>
      </c>
      <c r="I22">
        <f>SUM(I3:I21)</f>
        <v>389</v>
      </c>
      <c r="J22">
        <f>SUM(J3:J21)</f>
        <v>317</v>
      </c>
      <c r="K22">
        <f t="shared" si="6"/>
        <v>0</v>
      </c>
      <c r="L22">
        <f t="shared" si="6"/>
        <v>0</v>
      </c>
      <c r="M22">
        <f t="shared" si="6"/>
        <v>0</v>
      </c>
      <c r="N22">
        <f t="shared" si="6"/>
        <v>0</v>
      </c>
      <c r="O22">
        <f t="shared" si="6"/>
        <v>0</v>
      </c>
      <c r="P22">
        <f t="shared" si="6"/>
        <v>0</v>
      </c>
      <c r="Q22">
        <f t="shared" si="6"/>
        <v>0</v>
      </c>
      <c r="R22">
        <f t="shared" si="6"/>
        <v>0</v>
      </c>
      <c r="S22">
        <f t="shared" si="6"/>
        <v>0</v>
      </c>
      <c r="T22">
        <f t="shared" si="6"/>
        <v>0</v>
      </c>
      <c r="U22">
        <f t="shared" si="6"/>
        <v>0</v>
      </c>
      <c r="V22">
        <f t="shared" si="6"/>
        <v>0</v>
      </c>
      <c r="AD22" s="8" t="s">
        <v>179</v>
      </c>
      <c r="AE22" s="9">
        <v>16</v>
      </c>
    </row>
    <row r="23" spans="1:31" x14ac:dyDescent="0.25">
      <c r="AD23" s="8"/>
      <c r="AE23" s="9"/>
    </row>
    <row r="24" spans="1:31" ht="15.75" thickBot="1" x14ac:dyDescent="0.3">
      <c r="AD24" s="10"/>
      <c r="AE24" s="11"/>
    </row>
    <row r="25" spans="1:31" x14ac:dyDescent="0.25">
      <c r="A25" s="7" t="s">
        <v>0</v>
      </c>
      <c r="B25" s="7" t="s">
        <v>1</v>
      </c>
      <c r="C25" s="7" t="s">
        <v>2</v>
      </c>
      <c r="D25" s="7" t="s">
        <v>3</v>
      </c>
      <c r="E25" s="7" t="s">
        <v>4</v>
      </c>
      <c r="F25" s="7" t="s">
        <v>5</v>
      </c>
      <c r="G25" s="7" t="s">
        <v>244</v>
      </c>
      <c r="H25" s="7" t="s">
        <v>245</v>
      </c>
      <c r="I25" s="7" t="s">
        <v>246</v>
      </c>
      <c r="J25" s="7" t="s">
        <v>247</v>
      </c>
      <c r="K25" s="7" t="s">
        <v>22</v>
      </c>
      <c r="L25" s="7" t="s">
        <v>23</v>
      </c>
      <c r="M25" s="7" t="s">
        <v>24</v>
      </c>
      <c r="N25" s="7" t="s">
        <v>3</v>
      </c>
      <c r="O25" s="7" t="s">
        <v>4</v>
      </c>
      <c r="P25" s="7" t="s">
        <v>5</v>
      </c>
      <c r="Q25" s="7" t="s">
        <v>25</v>
      </c>
      <c r="R25" s="7" t="s">
        <v>26</v>
      </c>
      <c r="S25" s="7" t="s">
        <v>27</v>
      </c>
      <c r="T25" s="7" t="s">
        <v>9</v>
      </c>
      <c r="U25" s="7" t="s">
        <v>10</v>
      </c>
      <c r="V25" s="7" t="s">
        <v>11</v>
      </c>
      <c r="W25" s="7"/>
      <c r="X25" s="7" t="s">
        <v>12</v>
      </c>
      <c r="Y25" s="7" t="s">
        <v>13</v>
      </c>
      <c r="Z25" s="7" t="s">
        <v>14</v>
      </c>
      <c r="AA25" s="7" t="s">
        <v>15</v>
      </c>
      <c r="AB25" s="7" t="s">
        <v>16</v>
      </c>
    </row>
    <row r="26" spans="1:31" x14ac:dyDescent="0.25">
      <c r="A26">
        <v>1</v>
      </c>
      <c r="B26">
        <v>9</v>
      </c>
      <c r="C26" t="s">
        <v>293</v>
      </c>
      <c r="D26" s="2">
        <f>37+1</f>
        <v>38</v>
      </c>
      <c r="E26" s="2">
        <f>40+1</f>
        <v>41</v>
      </c>
      <c r="F26" s="2">
        <f>40+1</f>
        <v>41</v>
      </c>
      <c r="G26">
        <v>31</v>
      </c>
      <c r="H26">
        <v>35</v>
      </c>
      <c r="I26" s="2">
        <f>40+1</f>
        <v>41</v>
      </c>
      <c r="J26">
        <v>40</v>
      </c>
      <c r="X26">
        <f t="shared" ref="X26:X35" si="7">SUM(D26:W26)</f>
        <v>267</v>
      </c>
      <c r="Y26">
        <f t="shared" ref="Y26:Y35" si="8">IF(ISERROR(SMALL($D26:$V26,1)),0,MAX(SMALL($D26:$V26,1),0))</f>
        <v>31</v>
      </c>
      <c r="Z26">
        <f t="shared" ref="Z26:Z35" si="9">IF(ISERROR(SMALL($D26:$V26,2)),0,MAX(SMALL($D26:$V26,2),0))</f>
        <v>35</v>
      </c>
      <c r="AA26">
        <f t="shared" ref="AA26:AA35" si="10">IF(ISERROR(SMALL($D26:$V26,3)),0,MAX(SMALL($D26:$V26,3),0))</f>
        <v>38</v>
      </c>
      <c r="AB26">
        <f t="shared" ref="AB26:AB35" si="11">+X26-Y26-Z26-AA26</f>
        <v>163</v>
      </c>
    </row>
    <row r="27" spans="1:31" x14ac:dyDescent="0.25">
      <c r="A27">
        <v>2</v>
      </c>
      <c r="B27">
        <v>169</v>
      </c>
      <c r="C27" t="s">
        <v>291</v>
      </c>
      <c r="D27">
        <v>40</v>
      </c>
      <c r="E27">
        <v>35</v>
      </c>
      <c r="F27">
        <v>35</v>
      </c>
      <c r="G27">
        <v>35</v>
      </c>
      <c r="H27">
        <v>40</v>
      </c>
      <c r="I27">
        <v>35</v>
      </c>
      <c r="J27" s="2">
        <f>31+1</f>
        <v>32</v>
      </c>
      <c r="X27">
        <f t="shared" si="7"/>
        <v>252</v>
      </c>
      <c r="Y27">
        <f t="shared" si="8"/>
        <v>32</v>
      </c>
      <c r="Z27">
        <f t="shared" si="9"/>
        <v>35</v>
      </c>
      <c r="AA27">
        <f t="shared" si="10"/>
        <v>35</v>
      </c>
      <c r="AB27">
        <f t="shared" si="11"/>
        <v>150</v>
      </c>
    </row>
    <row r="28" spans="1:31" x14ac:dyDescent="0.25">
      <c r="A28">
        <v>3</v>
      </c>
      <c r="B28">
        <v>287</v>
      </c>
      <c r="C28" t="s">
        <v>289</v>
      </c>
      <c r="D28" s="3">
        <f>1+35</f>
        <v>36</v>
      </c>
      <c r="E28">
        <v>37</v>
      </c>
      <c r="F28">
        <v>37</v>
      </c>
      <c r="G28">
        <v>40</v>
      </c>
      <c r="H28">
        <v>31</v>
      </c>
      <c r="I28">
        <v>29</v>
      </c>
      <c r="J28">
        <v>0</v>
      </c>
      <c r="X28">
        <f t="shared" si="7"/>
        <v>210</v>
      </c>
      <c r="Y28">
        <f t="shared" si="8"/>
        <v>0</v>
      </c>
      <c r="Z28">
        <f t="shared" si="9"/>
        <v>29</v>
      </c>
      <c r="AA28">
        <f t="shared" si="10"/>
        <v>31</v>
      </c>
      <c r="AB28">
        <f t="shared" si="11"/>
        <v>150</v>
      </c>
    </row>
    <row r="29" spans="1:31" x14ac:dyDescent="0.25">
      <c r="A29">
        <v>4</v>
      </c>
      <c r="B29">
        <v>12</v>
      </c>
      <c r="C29" t="s">
        <v>290</v>
      </c>
      <c r="D29">
        <v>0</v>
      </c>
      <c r="E29">
        <v>0</v>
      </c>
      <c r="F29">
        <v>0</v>
      </c>
      <c r="G29" s="2">
        <f>37+1</f>
        <v>38</v>
      </c>
      <c r="H29" s="2">
        <f>37+1</f>
        <v>38</v>
      </c>
      <c r="I29">
        <v>37</v>
      </c>
      <c r="J29">
        <v>37</v>
      </c>
      <c r="X29">
        <f t="shared" si="7"/>
        <v>150</v>
      </c>
      <c r="Y29">
        <f t="shared" si="8"/>
        <v>0</v>
      </c>
      <c r="Z29">
        <f t="shared" si="9"/>
        <v>0</v>
      </c>
      <c r="AA29">
        <f t="shared" si="10"/>
        <v>0</v>
      </c>
      <c r="AB29">
        <f t="shared" si="11"/>
        <v>150</v>
      </c>
    </row>
    <row r="30" spans="1:31" x14ac:dyDescent="0.25">
      <c r="A30">
        <v>5</v>
      </c>
      <c r="B30">
        <v>130</v>
      </c>
      <c r="C30" t="s">
        <v>292</v>
      </c>
      <c r="D30">
        <v>0</v>
      </c>
      <c r="E30">
        <v>0</v>
      </c>
      <c r="F30">
        <v>0</v>
      </c>
      <c r="G30">
        <v>33</v>
      </c>
      <c r="H30">
        <v>33</v>
      </c>
      <c r="I30">
        <v>33</v>
      </c>
      <c r="J30">
        <v>35</v>
      </c>
      <c r="X30">
        <f t="shared" si="7"/>
        <v>134</v>
      </c>
      <c r="Y30">
        <f t="shared" si="8"/>
        <v>0</v>
      </c>
      <c r="Z30">
        <f t="shared" si="9"/>
        <v>0</v>
      </c>
      <c r="AA30">
        <f t="shared" si="10"/>
        <v>0</v>
      </c>
      <c r="AB30">
        <f t="shared" si="11"/>
        <v>134</v>
      </c>
    </row>
    <row r="31" spans="1:31" x14ac:dyDescent="0.25">
      <c r="A31">
        <v>6</v>
      </c>
      <c r="B31">
        <v>269</v>
      </c>
      <c r="C31" t="s">
        <v>298</v>
      </c>
      <c r="D31">
        <v>0</v>
      </c>
      <c r="E31">
        <v>0</v>
      </c>
      <c r="F31">
        <v>0</v>
      </c>
      <c r="G31">
        <v>29</v>
      </c>
      <c r="H31">
        <v>30</v>
      </c>
      <c r="I31">
        <v>30</v>
      </c>
      <c r="J31">
        <v>33</v>
      </c>
      <c r="X31">
        <f t="shared" si="7"/>
        <v>122</v>
      </c>
      <c r="Y31">
        <f t="shared" si="8"/>
        <v>0</v>
      </c>
      <c r="Z31">
        <f t="shared" si="9"/>
        <v>0</v>
      </c>
      <c r="AA31">
        <f t="shared" si="10"/>
        <v>0</v>
      </c>
      <c r="AB31">
        <f t="shared" si="11"/>
        <v>122</v>
      </c>
    </row>
    <row r="32" spans="1:31" x14ac:dyDescent="0.25">
      <c r="A32">
        <v>7</v>
      </c>
      <c r="B32">
        <v>260</v>
      </c>
      <c r="C32" t="s">
        <v>300</v>
      </c>
      <c r="D32">
        <v>30</v>
      </c>
      <c r="E32">
        <v>31</v>
      </c>
      <c r="F32">
        <v>33</v>
      </c>
      <c r="G32">
        <v>0</v>
      </c>
      <c r="H32">
        <v>0</v>
      </c>
      <c r="I32">
        <v>0</v>
      </c>
      <c r="J32">
        <v>0</v>
      </c>
      <c r="X32">
        <f t="shared" si="7"/>
        <v>94</v>
      </c>
      <c r="Y32">
        <f t="shared" si="8"/>
        <v>0</v>
      </c>
      <c r="Z32">
        <f t="shared" si="9"/>
        <v>0</v>
      </c>
      <c r="AA32">
        <f t="shared" si="10"/>
        <v>0</v>
      </c>
      <c r="AB32">
        <f t="shared" si="11"/>
        <v>94</v>
      </c>
    </row>
    <row r="33" spans="1:31" x14ac:dyDescent="0.25">
      <c r="A33">
        <v>8</v>
      </c>
      <c r="B33">
        <v>55</v>
      </c>
      <c r="C33" t="s">
        <v>297</v>
      </c>
      <c r="D33">
        <v>31</v>
      </c>
      <c r="E33">
        <v>30</v>
      </c>
      <c r="F33">
        <v>0</v>
      </c>
      <c r="G33" s="3">
        <f>1+28</f>
        <v>29</v>
      </c>
      <c r="H33">
        <v>0</v>
      </c>
      <c r="I33">
        <v>0</v>
      </c>
      <c r="J33">
        <v>0</v>
      </c>
      <c r="X33">
        <f t="shared" si="7"/>
        <v>90</v>
      </c>
      <c r="Y33">
        <f t="shared" si="8"/>
        <v>0</v>
      </c>
      <c r="Z33">
        <f t="shared" si="9"/>
        <v>0</v>
      </c>
      <c r="AA33">
        <f t="shared" si="10"/>
        <v>0</v>
      </c>
      <c r="AB33">
        <f t="shared" si="11"/>
        <v>90</v>
      </c>
    </row>
    <row r="34" spans="1:31" x14ac:dyDescent="0.25">
      <c r="A34">
        <v>9</v>
      </c>
      <c r="B34">
        <v>133</v>
      </c>
      <c r="C34" t="s">
        <v>294</v>
      </c>
      <c r="D34">
        <v>0</v>
      </c>
      <c r="E34">
        <v>0</v>
      </c>
      <c r="F34">
        <v>0</v>
      </c>
      <c r="G34">
        <v>30</v>
      </c>
      <c r="H34">
        <v>29</v>
      </c>
      <c r="I34">
        <v>31</v>
      </c>
      <c r="J34">
        <v>0</v>
      </c>
      <c r="X34">
        <f t="shared" si="7"/>
        <v>90</v>
      </c>
      <c r="Y34">
        <f t="shared" si="8"/>
        <v>0</v>
      </c>
      <c r="Z34">
        <f t="shared" si="9"/>
        <v>0</v>
      </c>
      <c r="AA34">
        <f t="shared" si="10"/>
        <v>0</v>
      </c>
      <c r="AB34">
        <f t="shared" si="11"/>
        <v>90</v>
      </c>
    </row>
    <row r="35" spans="1:31" x14ac:dyDescent="0.25">
      <c r="A35">
        <v>10</v>
      </c>
      <c r="B35">
        <v>101</v>
      </c>
      <c r="C35" t="s">
        <v>299</v>
      </c>
      <c r="D35">
        <v>33</v>
      </c>
      <c r="E35">
        <v>33</v>
      </c>
      <c r="F35">
        <v>0</v>
      </c>
      <c r="G35">
        <v>0</v>
      </c>
      <c r="H35">
        <v>0</v>
      </c>
      <c r="I35">
        <v>0</v>
      </c>
      <c r="J35">
        <v>0</v>
      </c>
      <c r="X35">
        <f t="shared" si="7"/>
        <v>66</v>
      </c>
      <c r="Y35">
        <f t="shared" si="8"/>
        <v>0</v>
      </c>
      <c r="Z35">
        <f t="shared" si="9"/>
        <v>0</v>
      </c>
      <c r="AA35">
        <f t="shared" si="10"/>
        <v>0</v>
      </c>
      <c r="AB35">
        <f t="shared" si="11"/>
        <v>66</v>
      </c>
      <c r="AD35" s="1"/>
      <c r="AE35" s="1"/>
    </row>
    <row r="37" spans="1:31" x14ac:dyDescent="0.25">
      <c r="D37">
        <f>SUM(D26:D36)</f>
        <v>208</v>
      </c>
      <c r="E37">
        <f t="shared" ref="E37:J37" si="12">SUM(E26:E36)</f>
        <v>207</v>
      </c>
      <c r="F37">
        <f t="shared" si="12"/>
        <v>146</v>
      </c>
      <c r="G37">
        <f t="shared" si="12"/>
        <v>265</v>
      </c>
      <c r="H37">
        <f t="shared" si="12"/>
        <v>236</v>
      </c>
      <c r="I37">
        <f t="shared" si="12"/>
        <v>236</v>
      </c>
      <c r="J37">
        <f t="shared" si="12"/>
        <v>177</v>
      </c>
      <c r="K37">
        <f t="shared" ref="K37" si="13">SUM(K26:K36)</f>
        <v>0</v>
      </c>
      <c r="L37">
        <f t="shared" ref="L37" si="14">SUM(L26:L36)</f>
        <v>0</v>
      </c>
      <c r="M37">
        <f t="shared" ref="M37" si="15">SUM(M26:M36)</f>
        <v>0</v>
      </c>
      <c r="N37">
        <f t="shared" ref="N37" si="16">SUM(N26:N36)</f>
        <v>0</v>
      </c>
      <c r="O37">
        <f t="shared" ref="O37" si="17">SUM(O26:O36)</f>
        <v>0</v>
      </c>
      <c r="P37">
        <f t="shared" ref="P37" si="18">SUM(P26:P36)</f>
        <v>0</v>
      </c>
      <c r="Q37">
        <f t="shared" ref="Q37" si="19">SUM(Q26:Q36)</f>
        <v>0</v>
      </c>
      <c r="R37">
        <f t="shared" ref="R37" si="20">SUM(R26:R36)</f>
        <v>0</v>
      </c>
      <c r="S37">
        <f t="shared" ref="S37" si="21">SUM(S26:S36)</f>
        <v>0</v>
      </c>
      <c r="T37">
        <f t="shared" ref="T37" si="22">SUM(T26:T36)</f>
        <v>0</v>
      </c>
      <c r="U37">
        <f t="shared" ref="U37" si="23">SUM(U26:U36)</f>
        <v>0</v>
      </c>
      <c r="V37">
        <f t="shared" ref="V37" si="24">SUM(V26:V36)</f>
        <v>0</v>
      </c>
    </row>
    <row r="41" spans="1:31" x14ac:dyDescent="0.25">
      <c r="A41" s="3"/>
      <c r="B41" t="s">
        <v>17</v>
      </c>
    </row>
    <row r="42" spans="1:31" x14ac:dyDescent="0.25">
      <c r="A42" s="2"/>
      <c r="B42" t="s">
        <v>18</v>
      </c>
    </row>
    <row r="43" spans="1:31" x14ac:dyDescent="0.25">
      <c r="A43" s="4"/>
      <c r="B43" t="s">
        <v>19</v>
      </c>
    </row>
    <row r="44" spans="1:31" x14ac:dyDescent="0.25">
      <c r="A44" s="6"/>
      <c r="B44" t="s">
        <v>20</v>
      </c>
    </row>
    <row r="47" spans="1:31" x14ac:dyDescent="0.25">
      <c r="A47" t="s">
        <v>21</v>
      </c>
    </row>
  </sheetData>
  <sortState xmlns:xlrd2="http://schemas.microsoft.com/office/spreadsheetml/2017/richdata2" ref="B26:X35">
    <sortCondition descending="1" ref="X26:X35"/>
  </sortState>
  <mergeCells count="1">
    <mergeCell ref="AD1:AE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8"/>
  <sheetViews>
    <sheetView zoomScale="75" zoomScaleNormal="75" workbookViewId="0">
      <selection activeCell="G29" sqref="G29"/>
    </sheetView>
  </sheetViews>
  <sheetFormatPr defaultRowHeight="15" x14ac:dyDescent="0.25"/>
  <cols>
    <col min="3" max="3" width="28.28515625" bestFit="1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244</v>
      </c>
      <c r="H1" s="7" t="s">
        <v>245</v>
      </c>
      <c r="I1" s="7" t="s">
        <v>246</v>
      </c>
      <c r="J1" s="7" t="s">
        <v>22</v>
      </c>
      <c r="K1" s="7" t="s">
        <v>23</v>
      </c>
      <c r="L1" s="7" t="s">
        <v>24</v>
      </c>
      <c r="M1" s="7" t="s">
        <v>3</v>
      </c>
      <c r="N1" s="7" t="s">
        <v>4</v>
      </c>
      <c r="O1" s="7" t="s">
        <v>5</v>
      </c>
      <c r="P1" s="7" t="s">
        <v>25</v>
      </c>
      <c r="Q1" s="7" t="s">
        <v>26</v>
      </c>
      <c r="R1" s="7" t="s">
        <v>27</v>
      </c>
      <c r="S1" s="7" t="s">
        <v>9</v>
      </c>
      <c r="T1" s="7" t="s">
        <v>10</v>
      </c>
      <c r="U1" s="7" t="s">
        <v>11</v>
      </c>
      <c r="V1" s="7"/>
      <c r="W1" s="7" t="s">
        <v>12</v>
      </c>
      <c r="X1" s="7" t="s">
        <v>13</v>
      </c>
      <c r="Y1" s="7" t="s">
        <v>14</v>
      </c>
      <c r="Z1" s="7" t="s">
        <v>15</v>
      </c>
      <c r="AA1" s="7" t="s">
        <v>16</v>
      </c>
      <c r="AC1" s="16" t="s">
        <v>159</v>
      </c>
      <c r="AD1" s="17"/>
    </row>
    <row r="2" spans="1:30" x14ac:dyDescent="0.25">
      <c r="AC2" s="8"/>
      <c r="AD2" s="9"/>
    </row>
    <row r="3" spans="1:30" x14ac:dyDescent="0.25">
      <c r="A3">
        <v>1</v>
      </c>
      <c r="B3">
        <v>76</v>
      </c>
      <c r="C3" t="s">
        <v>94</v>
      </c>
      <c r="D3">
        <v>37</v>
      </c>
      <c r="E3">
        <v>35</v>
      </c>
      <c r="F3" s="2">
        <f>35+1</f>
        <v>36</v>
      </c>
      <c r="G3" s="4">
        <f>1+40+1</f>
        <v>42</v>
      </c>
      <c r="H3" s="2">
        <f>40+1</f>
        <v>41</v>
      </c>
      <c r="I3" s="2">
        <f>40+1</f>
        <v>41</v>
      </c>
      <c r="W3">
        <f t="shared" ref="W3:W11" si="0">SUM(D3:V3)</f>
        <v>232</v>
      </c>
      <c r="X3">
        <f>IF(ISERROR(SMALL($D3:$U3,1)),0,MAX(SMALL($D3:$U3,1),0))</f>
        <v>35</v>
      </c>
      <c r="Y3">
        <f>IF(ISERROR(SMALL($D3:$U3,2)),0,MAX(SMALL($D3:$U3,2),0))</f>
        <v>36</v>
      </c>
      <c r="Z3">
        <f>IF(ISERROR(SMALL($D3:$U3,3)),0,MAX(SMALL($D3:$U3,3),0))</f>
        <v>37</v>
      </c>
      <c r="AA3">
        <f>+W3-X3-Y3-Z3</f>
        <v>124</v>
      </c>
      <c r="AC3" s="8" t="s">
        <v>160</v>
      </c>
      <c r="AD3" s="9">
        <v>40</v>
      </c>
    </row>
    <row r="4" spans="1:30" x14ac:dyDescent="0.25">
      <c r="A4">
        <v>2</v>
      </c>
      <c r="B4">
        <v>26</v>
      </c>
      <c r="C4" t="s">
        <v>86</v>
      </c>
      <c r="D4">
        <v>35</v>
      </c>
      <c r="E4">
        <v>40</v>
      </c>
      <c r="F4">
        <v>37</v>
      </c>
      <c r="G4">
        <v>37</v>
      </c>
      <c r="H4">
        <v>37</v>
      </c>
      <c r="I4">
        <v>35</v>
      </c>
      <c r="W4">
        <f t="shared" si="0"/>
        <v>221</v>
      </c>
      <c r="X4">
        <f t="shared" ref="X4:X19" si="1">IF(ISERROR(SMALL($D4:$U4,1)),0,MAX(SMALL($D4:$U4,1),0))</f>
        <v>35</v>
      </c>
      <c r="Y4">
        <f t="shared" ref="Y4:Y19" si="2">IF(ISERROR(SMALL($D4:$U4,2)),0,MAX(SMALL($D4:$U4,2),0))</f>
        <v>35</v>
      </c>
      <c r="Z4">
        <f t="shared" ref="Z4:Z19" si="3">IF(ISERROR(SMALL($D4:$U4,3)),0,MAX(SMALL($D4:$U4,3),0))</f>
        <v>37</v>
      </c>
      <c r="AA4">
        <f t="shared" ref="AA4:AA16" si="4">+W4-X4-Y4-Z4</f>
        <v>114</v>
      </c>
      <c r="AC4" s="8" t="s">
        <v>161</v>
      </c>
      <c r="AD4" s="9">
        <v>37</v>
      </c>
    </row>
    <row r="5" spans="1:30" x14ac:dyDescent="0.25">
      <c r="A5">
        <v>3</v>
      </c>
      <c r="B5">
        <v>14</v>
      </c>
      <c r="C5" t="s">
        <v>83</v>
      </c>
      <c r="D5" s="4">
        <f>1+33+1</f>
        <v>35</v>
      </c>
      <c r="E5" s="2">
        <f>37+1</f>
        <v>38</v>
      </c>
      <c r="F5">
        <v>40</v>
      </c>
      <c r="G5">
        <v>35</v>
      </c>
      <c r="H5">
        <v>35</v>
      </c>
      <c r="I5">
        <v>37</v>
      </c>
      <c r="W5">
        <f t="shared" si="0"/>
        <v>220</v>
      </c>
      <c r="X5">
        <f t="shared" si="1"/>
        <v>35</v>
      </c>
      <c r="Y5">
        <f>IF(ISERROR(SMALL($E5:$U5,2)),0,MAX(SMALL($E5:$U5,2),0))</f>
        <v>35</v>
      </c>
      <c r="Z5">
        <f>IF(ISERROR(SMALL($E5:$U5,3)),0,MAX(SMALL($E5:$U5,3),0))</f>
        <v>37</v>
      </c>
      <c r="AA5">
        <f t="shared" si="4"/>
        <v>113</v>
      </c>
      <c r="AC5" s="8" t="s">
        <v>162</v>
      </c>
      <c r="AD5" s="9">
        <v>35</v>
      </c>
    </row>
    <row r="6" spans="1:30" x14ac:dyDescent="0.25">
      <c r="A6">
        <v>4</v>
      </c>
      <c r="B6">
        <v>6</v>
      </c>
      <c r="C6" t="s">
        <v>80</v>
      </c>
      <c r="D6">
        <v>40</v>
      </c>
      <c r="E6">
        <v>29</v>
      </c>
      <c r="F6">
        <v>33</v>
      </c>
      <c r="G6">
        <v>31</v>
      </c>
      <c r="H6">
        <v>30</v>
      </c>
      <c r="I6">
        <v>30</v>
      </c>
      <c r="W6">
        <f t="shared" si="0"/>
        <v>193</v>
      </c>
      <c r="X6">
        <f t="shared" si="1"/>
        <v>29</v>
      </c>
      <c r="Y6">
        <f>IF(ISERROR(SMALL($E6:$U6,2)),0,MAX(SMALL($E6:$U6,2),0))</f>
        <v>30</v>
      </c>
      <c r="Z6">
        <f>IF(ISERROR(SMALL($E6:$U6,3)),0,MAX(SMALL($E6:$U6,3),0))</f>
        <v>30</v>
      </c>
      <c r="AA6">
        <f t="shared" si="4"/>
        <v>104</v>
      </c>
      <c r="AC6" s="8" t="s">
        <v>163</v>
      </c>
      <c r="AD6" s="9">
        <v>33</v>
      </c>
    </row>
    <row r="7" spans="1:30" x14ac:dyDescent="0.25">
      <c r="A7">
        <v>5</v>
      </c>
      <c r="B7">
        <v>36</v>
      </c>
      <c r="C7" t="s">
        <v>87</v>
      </c>
      <c r="D7">
        <v>28</v>
      </c>
      <c r="E7">
        <v>33</v>
      </c>
      <c r="F7">
        <v>29</v>
      </c>
      <c r="G7">
        <v>33</v>
      </c>
      <c r="H7">
        <v>33</v>
      </c>
      <c r="I7">
        <v>33</v>
      </c>
      <c r="W7">
        <f t="shared" si="0"/>
        <v>189</v>
      </c>
      <c r="X7">
        <f t="shared" si="1"/>
        <v>28</v>
      </c>
      <c r="Y7">
        <f t="shared" si="2"/>
        <v>29</v>
      </c>
      <c r="Z7">
        <f t="shared" si="3"/>
        <v>33</v>
      </c>
      <c r="AA7">
        <f t="shared" si="4"/>
        <v>99</v>
      </c>
      <c r="AC7" s="8" t="s">
        <v>164</v>
      </c>
      <c r="AD7" s="9">
        <v>31</v>
      </c>
    </row>
    <row r="8" spans="1:30" x14ac:dyDescent="0.25">
      <c r="A8">
        <v>6</v>
      </c>
      <c r="B8">
        <v>66</v>
      </c>
      <c r="C8" t="s">
        <v>93</v>
      </c>
      <c r="D8">
        <v>30</v>
      </c>
      <c r="E8">
        <v>30</v>
      </c>
      <c r="F8">
        <v>30</v>
      </c>
      <c r="G8">
        <v>29</v>
      </c>
      <c r="H8">
        <v>29</v>
      </c>
      <c r="I8">
        <v>29</v>
      </c>
      <c r="W8">
        <f t="shared" si="0"/>
        <v>177</v>
      </c>
      <c r="X8">
        <f t="shared" si="1"/>
        <v>29</v>
      </c>
      <c r="Y8">
        <f t="shared" si="2"/>
        <v>29</v>
      </c>
      <c r="Z8">
        <f t="shared" si="3"/>
        <v>29</v>
      </c>
      <c r="AA8">
        <f t="shared" si="4"/>
        <v>90</v>
      </c>
      <c r="AC8" s="8" t="s">
        <v>165</v>
      </c>
      <c r="AD8" s="9">
        <v>30</v>
      </c>
    </row>
    <row r="9" spans="1:30" x14ac:dyDescent="0.25">
      <c r="A9">
        <v>7</v>
      </c>
      <c r="B9">
        <v>7</v>
      </c>
      <c r="C9" t="s">
        <v>271</v>
      </c>
      <c r="D9">
        <v>0</v>
      </c>
      <c r="E9">
        <v>0</v>
      </c>
      <c r="F9">
        <v>0</v>
      </c>
      <c r="G9">
        <v>30</v>
      </c>
      <c r="H9">
        <v>31</v>
      </c>
      <c r="I9">
        <v>31</v>
      </c>
      <c r="W9">
        <f t="shared" si="0"/>
        <v>92</v>
      </c>
      <c r="X9">
        <f t="shared" si="1"/>
        <v>0</v>
      </c>
      <c r="Y9">
        <f t="shared" si="2"/>
        <v>0</v>
      </c>
      <c r="Z9">
        <f t="shared" si="3"/>
        <v>0</v>
      </c>
      <c r="AA9">
        <f t="shared" si="4"/>
        <v>92</v>
      </c>
      <c r="AC9" s="8" t="s">
        <v>166</v>
      </c>
      <c r="AD9" s="9">
        <v>29</v>
      </c>
    </row>
    <row r="10" spans="1:30" x14ac:dyDescent="0.25">
      <c r="A10">
        <v>8</v>
      </c>
      <c r="B10">
        <v>3</v>
      </c>
      <c r="C10" t="s">
        <v>79</v>
      </c>
      <c r="D10">
        <v>31</v>
      </c>
      <c r="E10">
        <v>31</v>
      </c>
      <c r="F10">
        <v>28</v>
      </c>
      <c r="G10">
        <v>0</v>
      </c>
      <c r="H10">
        <v>0</v>
      </c>
      <c r="I10">
        <v>0</v>
      </c>
      <c r="W10">
        <f t="shared" si="0"/>
        <v>90</v>
      </c>
      <c r="X10">
        <f t="shared" si="1"/>
        <v>0</v>
      </c>
      <c r="Y10">
        <f t="shared" si="2"/>
        <v>0</v>
      </c>
      <c r="Z10">
        <f t="shared" si="3"/>
        <v>0</v>
      </c>
      <c r="AA10">
        <f t="shared" si="4"/>
        <v>90</v>
      </c>
      <c r="AC10" s="8" t="s">
        <v>167</v>
      </c>
      <c r="AD10" s="9">
        <v>28</v>
      </c>
    </row>
    <row r="11" spans="1:30" x14ac:dyDescent="0.25">
      <c r="A11">
        <v>9</v>
      </c>
      <c r="B11">
        <v>47</v>
      </c>
      <c r="C11" t="s">
        <v>91</v>
      </c>
      <c r="D11">
        <v>29</v>
      </c>
      <c r="E11">
        <v>28</v>
      </c>
      <c r="F11">
        <v>31</v>
      </c>
      <c r="G11">
        <v>0</v>
      </c>
      <c r="H11">
        <v>0</v>
      </c>
      <c r="I11">
        <v>0</v>
      </c>
      <c r="W11">
        <f t="shared" si="0"/>
        <v>88</v>
      </c>
      <c r="X11">
        <f t="shared" si="1"/>
        <v>0</v>
      </c>
      <c r="Y11">
        <f>IF(ISERROR(SMALL($E11:$U11,2)),0,MAX(SMALL($E11:$U11,2),0))</f>
        <v>0</v>
      </c>
      <c r="Z11">
        <f>IF(ISERROR(SMALL($E11:$U11,3)),0,MAX(SMALL($E11:$U11,3),0))</f>
        <v>0</v>
      </c>
      <c r="AA11">
        <f t="shared" si="4"/>
        <v>88</v>
      </c>
      <c r="AC11" s="8" t="s">
        <v>168</v>
      </c>
      <c r="AD11" s="9">
        <v>27</v>
      </c>
    </row>
    <row r="12" spans="1:30" x14ac:dyDescent="0.25">
      <c r="A12">
        <v>10</v>
      </c>
      <c r="W12">
        <f t="shared" ref="W12:W19" si="5">SUM(D12:V12)</f>
        <v>0</v>
      </c>
      <c r="X12">
        <f t="shared" si="1"/>
        <v>0</v>
      </c>
      <c r="Y12">
        <f t="shared" si="2"/>
        <v>0</v>
      </c>
      <c r="Z12">
        <f t="shared" si="3"/>
        <v>0</v>
      </c>
      <c r="AA12">
        <f t="shared" si="4"/>
        <v>0</v>
      </c>
      <c r="AC12" s="8" t="s">
        <v>169</v>
      </c>
      <c r="AD12" s="9">
        <v>26</v>
      </c>
    </row>
    <row r="13" spans="1:30" x14ac:dyDescent="0.25">
      <c r="A13">
        <v>11</v>
      </c>
      <c r="W13">
        <f t="shared" si="5"/>
        <v>0</v>
      </c>
      <c r="X13">
        <f t="shared" si="1"/>
        <v>0</v>
      </c>
      <c r="Y13">
        <f t="shared" si="2"/>
        <v>0</v>
      </c>
      <c r="Z13">
        <f t="shared" si="3"/>
        <v>0</v>
      </c>
      <c r="AA13">
        <f t="shared" si="4"/>
        <v>0</v>
      </c>
      <c r="AC13" s="8" t="s">
        <v>170</v>
      </c>
      <c r="AD13" s="9">
        <v>25</v>
      </c>
    </row>
    <row r="14" spans="1:30" x14ac:dyDescent="0.25">
      <c r="A14">
        <v>12</v>
      </c>
      <c r="W14">
        <f t="shared" si="5"/>
        <v>0</v>
      </c>
      <c r="X14">
        <f t="shared" si="1"/>
        <v>0</v>
      </c>
      <c r="Y14">
        <f t="shared" si="2"/>
        <v>0</v>
      </c>
      <c r="Z14">
        <f t="shared" si="3"/>
        <v>0</v>
      </c>
      <c r="AA14">
        <f t="shared" si="4"/>
        <v>0</v>
      </c>
      <c r="AC14" s="8" t="s">
        <v>171</v>
      </c>
      <c r="AD14" s="9">
        <v>24</v>
      </c>
    </row>
    <row r="15" spans="1:30" x14ac:dyDescent="0.25">
      <c r="A15">
        <v>13</v>
      </c>
      <c r="W15">
        <f t="shared" si="5"/>
        <v>0</v>
      </c>
      <c r="X15">
        <f t="shared" si="1"/>
        <v>0</v>
      </c>
      <c r="Y15">
        <f t="shared" si="2"/>
        <v>0</v>
      </c>
      <c r="Z15">
        <f t="shared" si="3"/>
        <v>0</v>
      </c>
      <c r="AA15">
        <f t="shared" si="4"/>
        <v>0</v>
      </c>
      <c r="AC15" s="8" t="s">
        <v>172</v>
      </c>
      <c r="AD15" s="9">
        <v>23</v>
      </c>
    </row>
    <row r="16" spans="1:30" x14ac:dyDescent="0.25">
      <c r="A16">
        <v>14</v>
      </c>
      <c r="W16">
        <f t="shared" si="5"/>
        <v>0</v>
      </c>
      <c r="X16">
        <f t="shared" si="1"/>
        <v>0</v>
      </c>
      <c r="Y16">
        <f t="shared" si="2"/>
        <v>0</v>
      </c>
      <c r="Z16">
        <f t="shared" si="3"/>
        <v>0</v>
      </c>
      <c r="AA16">
        <f t="shared" si="4"/>
        <v>0</v>
      </c>
      <c r="AC16" s="8" t="s">
        <v>173</v>
      </c>
      <c r="AD16" s="9">
        <v>22</v>
      </c>
    </row>
    <row r="17" spans="1:30" x14ac:dyDescent="0.25">
      <c r="A17">
        <v>15</v>
      </c>
      <c r="W17">
        <f t="shared" si="5"/>
        <v>0</v>
      </c>
      <c r="X17">
        <f t="shared" si="1"/>
        <v>0</v>
      </c>
      <c r="Y17">
        <f t="shared" si="2"/>
        <v>0</v>
      </c>
      <c r="Z17">
        <f t="shared" si="3"/>
        <v>0</v>
      </c>
      <c r="AA17">
        <f t="shared" ref="AA17:AA19" si="6">+W17-X17-Y17-Z17</f>
        <v>0</v>
      </c>
      <c r="AC17" s="8" t="s">
        <v>174</v>
      </c>
      <c r="AD17" s="9">
        <v>21</v>
      </c>
    </row>
    <row r="18" spans="1:30" x14ac:dyDescent="0.25">
      <c r="A18">
        <v>16</v>
      </c>
      <c r="W18">
        <f t="shared" si="5"/>
        <v>0</v>
      </c>
      <c r="X18">
        <f t="shared" si="1"/>
        <v>0</v>
      </c>
      <c r="Y18">
        <f t="shared" si="2"/>
        <v>0</v>
      </c>
      <c r="Z18">
        <f t="shared" si="3"/>
        <v>0</v>
      </c>
      <c r="AA18">
        <f t="shared" si="6"/>
        <v>0</v>
      </c>
      <c r="AC18" s="8" t="s">
        <v>175</v>
      </c>
      <c r="AD18" s="9">
        <v>20</v>
      </c>
    </row>
    <row r="19" spans="1:30" x14ac:dyDescent="0.25">
      <c r="A19">
        <v>17</v>
      </c>
      <c r="W19">
        <f t="shared" si="5"/>
        <v>0</v>
      </c>
      <c r="X19">
        <f t="shared" si="1"/>
        <v>0</v>
      </c>
      <c r="Y19">
        <f t="shared" si="2"/>
        <v>0</v>
      </c>
      <c r="Z19">
        <f t="shared" si="3"/>
        <v>0</v>
      </c>
      <c r="AA19">
        <f t="shared" si="6"/>
        <v>0</v>
      </c>
      <c r="AC19" s="8" t="s">
        <v>176</v>
      </c>
      <c r="AD19" s="9">
        <v>19</v>
      </c>
    </row>
    <row r="20" spans="1:30" x14ac:dyDescent="0.25">
      <c r="AC20" s="8" t="s">
        <v>177</v>
      </c>
      <c r="AD20" s="9">
        <v>18</v>
      </c>
    </row>
    <row r="21" spans="1:30" x14ac:dyDescent="0.25">
      <c r="D21">
        <f>SUM(D3:D20)</f>
        <v>265</v>
      </c>
      <c r="E21">
        <f t="shared" ref="E21:U21" si="7">SUM(E3:E20)</f>
        <v>264</v>
      </c>
      <c r="F21">
        <f t="shared" si="7"/>
        <v>264</v>
      </c>
      <c r="G21">
        <f>SUM(G3:G20)</f>
        <v>237</v>
      </c>
      <c r="H21">
        <f>SUM(H3:H20)</f>
        <v>236</v>
      </c>
      <c r="I21">
        <f>SUM(I3:I20)</f>
        <v>236</v>
      </c>
      <c r="J21">
        <f t="shared" si="7"/>
        <v>0</v>
      </c>
      <c r="K21">
        <f t="shared" si="7"/>
        <v>0</v>
      </c>
      <c r="L21">
        <f t="shared" si="7"/>
        <v>0</v>
      </c>
      <c r="M21">
        <f t="shared" si="7"/>
        <v>0</v>
      </c>
      <c r="N21">
        <f t="shared" si="7"/>
        <v>0</v>
      </c>
      <c r="O21">
        <f t="shared" si="7"/>
        <v>0</v>
      </c>
      <c r="P21">
        <f t="shared" si="7"/>
        <v>0</v>
      </c>
      <c r="Q21">
        <f t="shared" si="7"/>
        <v>0</v>
      </c>
      <c r="R21">
        <f t="shared" si="7"/>
        <v>0</v>
      </c>
      <c r="S21">
        <f t="shared" si="7"/>
        <v>0</v>
      </c>
      <c r="T21">
        <f t="shared" si="7"/>
        <v>0</v>
      </c>
      <c r="U21">
        <f t="shared" si="7"/>
        <v>0</v>
      </c>
      <c r="AC21" s="8" t="s">
        <v>178</v>
      </c>
      <c r="AD21" s="9">
        <v>17</v>
      </c>
    </row>
    <row r="22" spans="1:30" x14ac:dyDescent="0.25">
      <c r="A22" s="3"/>
      <c r="B22" t="s">
        <v>17</v>
      </c>
      <c r="AC22" s="8" t="s">
        <v>179</v>
      </c>
      <c r="AD22" s="9">
        <v>16</v>
      </c>
    </row>
    <row r="23" spans="1:30" x14ac:dyDescent="0.25">
      <c r="A23" s="2"/>
      <c r="B23" t="s">
        <v>18</v>
      </c>
      <c r="AC23" s="8"/>
      <c r="AD23" s="9"/>
    </row>
    <row r="24" spans="1:30" ht="15.75" thickBot="1" x14ac:dyDescent="0.3">
      <c r="A24" s="4"/>
      <c r="B24" t="s">
        <v>19</v>
      </c>
      <c r="AC24" s="10"/>
      <c r="AD24" s="11"/>
    </row>
    <row r="25" spans="1:30" x14ac:dyDescent="0.25">
      <c r="A25" s="6"/>
      <c r="B25" t="s">
        <v>20</v>
      </c>
    </row>
    <row r="28" spans="1:30" x14ac:dyDescent="0.25">
      <c r="A28" t="s">
        <v>21</v>
      </c>
    </row>
  </sheetData>
  <sortState xmlns:xlrd2="http://schemas.microsoft.com/office/spreadsheetml/2017/richdata2" ref="B3:W11">
    <sortCondition descending="1" ref="W3:W11"/>
  </sortState>
  <mergeCells count="1">
    <mergeCell ref="AC1:A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0"/>
  <sheetViews>
    <sheetView zoomScale="75" zoomScaleNormal="75" workbookViewId="0">
      <selection activeCell="W6" sqref="W6"/>
    </sheetView>
  </sheetViews>
  <sheetFormatPr defaultRowHeight="15" x14ac:dyDescent="0.25"/>
  <cols>
    <col min="3" max="3" width="28.7109375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244</v>
      </c>
      <c r="H1" s="7" t="s">
        <v>245</v>
      </c>
      <c r="I1" s="7" t="s">
        <v>246</v>
      </c>
      <c r="J1" s="7" t="s">
        <v>22</v>
      </c>
      <c r="K1" s="7" t="s">
        <v>23</v>
      </c>
      <c r="L1" s="7" t="s">
        <v>24</v>
      </c>
      <c r="M1" s="7" t="s">
        <v>3</v>
      </c>
      <c r="N1" s="7" t="s">
        <v>4</v>
      </c>
      <c r="O1" s="7" t="s">
        <v>5</v>
      </c>
      <c r="P1" s="7" t="s">
        <v>25</v>
      </c>
      <c r="Q1" s="7" t="s">
        <v>26</v>
      </c>
      <c r="R1" s="7" t="s">
        <v>27</v>
      </c>
      <c r="S1" s="7" t="s">
        <v>9</v>
      </c>
      <c r="T1" s="7" t="s">
        <v>10</v>
      </c>
      <c r="U1" s="7" t="s">
        <v>11</v>
      </c>
      <c r="V1" s="7"/>
      <c r="W1" s="7" t="s">
        <v>12</v>
      </c>
      <c r="X1" s="7" t="s">
        <v>13</v>
      </c>
      <c r="Y1" s="7" t="s">
        <v>14</v>
      </c>
      <c r="Z1" s="7" t="s">
        <v>15</v>
      </c>
      <c r="AA1" s="7" t="s">
        <v>16</v>
      </c>
      <c r="AC1" s="16" t="s">
        <v>159</v>
      </c>
      <c r="AD1" s="17"/>
    </row>
    <row r="2" spans="1:3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C2" s="8"/>
      <c r="AD2" s="9"/>
    </row>
    <row r="3" spans="1:30" x14ac:dyDescent="0.25">
      <c r="A3">
        <v>1</v>
      </c>
      <c r="B3">
        <v>19</v>
      </c>
      <c r="C3" t="s">
        <v>108</v>
      </c>
      <c r="D3" s="4">
        <f>1+40+1</f>
        <v>42</v>
      </c>
      <c r="E3" s="2">
        <f>40+1</f>
        <v>41</v>
      </c>
      <c r="F3" s="2">
        <f>40+1</f>
        <v>41</v>
      </c>
      <c r="G3" s="2">
        <f>40+1</f>
        <v>41</v>
      </c>
      <c r="H3">
        <v>40</v>
      </c>
      <c r="I3" s="2">
        <f>37+1</f>
        <v>38</v>
      </c>
      <c r="W3">
        <f t="shared" ref="W3:W11" si="0">SUM(D3:V3)</f>
        <v>243</v>
      </c>
      <c r="X3">
        <f>IF(ISERROR(SMALL($D3:$U3,1)),0,MAX(SMALL($D3:$U3,1),0))</f>
        <v>38</v>
      </c>
      <c r="Y3">
        <f>IF(ISERROR(SMALL($D3:$U3,2)),0,MAX(SMALL($D3:$U3,2),0))</f>
        <v>40</v>
      </c>
      <c r="Z3">
        <f>IF(ISERROR(SMALL($D3:$U3,3)),0,MAX(SMALL($D3:$U3,3),0))</f>
        <v>41</v>
      </c>
      <c r="AA3">
        <f>+W3-X3-Y3-Z3</f>
        <v>124</v>
      </c>
      <c r="AC3" s="8" t="s">
        <v>160</v>
      </c>
      <c r="AD3" s="9">
        <v>40</v>
      </c>
    </row>
    <row r="4" spans="1:30" x14ac:dyDescent="0.25">
      <c r="A4">
        <v>2</v>
      </c>
      <c r="B4">
        <v>29</v>
      </c>
      <c r="C4" t="s">
        <v>212</v>
      </c>
      <c r="D4">
        <v>35</v>
      </c>
      <c r="E4">
        <v>37</v>
      </c>
      <c r="F4">
        <v>37</v>
      </c>
      <c r="G4" s="3">
        <f>1+29</f>
        <v>30</v>
      </c>
      <c r="H4" s="2">
        <f>35+1</f>
        <v>36</v>
      </c>
      <c r="I4">
        <v>40</v>
      </c>
      <c r="W4">
        <f t="shared" si="0"/>
        <v>215</v>
      </c>
      <c r="X4">
        <f t="shared" ref="X4:X17" si="1">IF(ISERROR(SMALL($D4:$U4,1)),0,MAX(SMALL($D4:$U4,1),0))</f>
        <v>30</v>
      </c>
      <c r="Y4">
        <f t="shared" ref="Y4:Y17" si="2">IF(ISERROR(SMALL($D4:$U4,2)),0,MAX(SMALL($D4:$U4,2),0))</f>
        <v>35</v>
      </c>
      <c r="Z4">
        <f t="shared" ref="Z4:Z17" si="3">IF(ISERROR(SMALL($D4:$U4,3)),0,MAX(SMALL($D4:$U4,3),0))</f>
        <v>36</v>
      </c>
      <c r="AA4">
        <f t="shared" ref="AA4:AA17" si="4">+W4-X4-Y4-Z4</f>
        <v>114</v>
      </c>
      <c r="AC4" s="8" t="s">
        <v>161</v>
      </c>
      <c r="AD4" s="9">
        <v>37</v>
      </c>
    </row>
    <row r="5" spans="1:30" x14ac:dyDescent="0.25">
      <c r="A5">
        <v>3</v>
      </c>
      <c r="B5">
        <v>50</v>
      </c>
      <c r="C5" t="s">
        <v>110</v>
      </c>
      <c r="D5">
        <v>37</v>
      </c>
      <c r="E5">
        <v>35</v>
      </c>
      <c r="F5">
        <v>33</v>
      </c>
      <c r="G5">
        <v>33</v>
      </c>
      <c r="H5">
        <v>31</v>
      </c>
      <c r="I5">
        <v>33</v>
      </c>
      <c r="W5">
        <f t="shared" si="0"/>
        <v>202</v>
      </c>
      <c r="X5">
        <f t="shared" si="1"/>
        <v>31</v>
      </c>
      <c r="Y5">
        <f t="shared" si="2"/>
        <v>33</v>
      </c>
      <c r="Z5">
        <f t="shared" si="3"/>
        <v>33</v>
      </c>
      <c r="AA5">
        <f t="shared" si="4"/>
        <v>105</v>
      </c>
      <c r="AC5" s="8" t="s">
        <v>162</v>
      </c>
      <c r="AD5" s="9">
        <v>35</v>
      </c>
    </row>
    <row r="6" spans="1:30" x14ac:dyDescent="0.25">
      <c r="A6">
        <v>4</v>
      </c>
      <c r="B6">
        <v>23</v>
      </c>
      <c r="C6" t="s">
        <v>211</v>
      </c>
      <c r="D6">
        <v>29</v>
      </c>
      <c r="E6">
        <v>33</v>
      </c>
      <c r="F6">
        <v>35</v>
      </c>
      <c r="G6">
        <v>35</v>
      </c>
      <c r="H6">
        <v>33</v>
      </c>
      <c r="I6">
        <v>35</v>
      </c>
      <c r="W6">
        <f t="shared" si="0"/>
        <v>200</v>
      </c>
      <c r="X6">
        <f t="shared" si="1"/>
        <v>29</v>
      </c>
      <c r="Y6">
        <f t="shared" si="2"/>
        <v>33</v>
      </c>
      <c r="Z6">
        <f t="shared" si="3"/>
        <v>33</v>
      </c>
      <c r="AA6">
        <f t="shared" si="4"/>
        <v>105</v>
      </c>
      <c r="AC6" s="8" t="s">
        <v>163</v>
      </c>
      <c r="AD6" s="9">
        <v>33</v>
      </c>
    </row>
    <row r="7" spans="1:30" x14ac:dyDescent="0.25">
      <c r="A7">
        <v>5</v>
      </c>
      <c r="B7">
        <v>52</v>
      </c>
      <c r="C7" t="s">
        <v>111</v>
      </c>
      <c r="D7">
        <v>31</v>
      </c>
      <c r="E7">
        <v>31</v>
      </c>
      <c r="F7">
        <v>31</v>
      </c>
      <c r="G7">
        <v>31</v>
      </c>
      <c r="H7">
        <v>30</v>
      </c>
      <c r="I7">
        <v>31</v>
      </c>
      <c r="W7">
        <f t="shared" si="0"/>
        <v>185</v>
      </c>
      <c r="X7">
        <f t="shared" si="1"/>
        <v>30</v>
      </c>
      <c r="Y7">
        <f t="shared" si="2"/>
        <v>31</v>
      </c>
      <c r="Z7">
        <f t="shared" si="3"/>
        <v>31</v>
      </c>
      <c r="AA7">
        <f t="shared" si="4"/>
        <v>93</v>
      </c>
      <c r="AC7" s="8" t="s">
        <v>164</v>
      </c>
      <c r="AD7" s="9">
        <v>31</v>
      </c>
    </row>
    <row r="8" spans="1:30" x14ac:dyDescent="0.25">
      <c r="A8">
        <v>6</v>
      </c>
      <c r="B8">
        <v>8</v>
      </c>
      <c r="C8" t="s">
        <v>107</v>
      </c>
      <c r="D8">
        <v>33</v>
      </c>
      <c r="E8">
        <v>30</v>
      </c>
      <c r="F8">
        <v>30</v>
      </c>
      <c r="G8">
        <v>30</v>
      </c>
      <c r="H8">
        <v>29</v>
      </c>
      <c r="I8">
        <v>30</v>
      </c>
      <c r="W8">
        <f t="shared" si="0"/>
        <v>182</v>
      </c>
      <c r="X8">
        <f t="shared" si="1"/>
        <v>29</v>
      </c>
      <c r="Y8">
        <f t="shared" si="2"/>
        <v>30</v>
      </c>
      <c r="Z8">
        <f t="shared" si="3"/>
        <v>30</v>
      </c>
      <c r="AA8">
        <f t="shared" si="4"/>
        <v>93</v>
      </c>
      <c r="AC8" s="8" t="s">
        <v>165</v>
      </c>
      <c r="AD8" s="9">
        <v>30</v>
      </c>
    </row>
    <row r="9" spans="1:30" x14ac:dyDescent="0.25">
      <c r="A9">
        <v>7</v>
      </c>
      <c r="B9">
        <v>91</v>
      </c>
      <c r="C9" t="s">
        <v>272</v>
      </c>
      <c r="D9">
        <v>0</v>
      </c>
      <c r="E9">
        <v>0</v>
      </c>
      <c r="F9">
        <v>0</v>
      </c>
      <c r="G9">
        <v>37</v>
      </c>
      <c r="H9">
        <v>37</v>
      </c>
      <c r="I9">
        <v>29</v>
      </c>
      <c r="W9">
        <f t="shared" si="0"/>
        <v>103</v>
      </c>
      <c r="X9">
        <f t="shared" si="1"/>
        <v>0</v>
      </c>
      <c r="Y9">
        <f t="shared" si="2"/>
        <v>0</v>
      </c>
      <c r="Z9">
        <f t="shared" si="3"/>
        <v>0</v>
      </c>
      <c r="AA9">
        <f t="shared" si="4"/>
        <v>103</v>
      </c>
      <c r="AC9" s="8" t="s">
        <v>166</v>
      </c>
      <c r="AD9" s="9">
        <v>29</v>
      </c>
    </row>
    <row r="10" spans="1:30" x14ac:dyDescent="0.25">
      <c r="A10">
        <v>8</v>
      </c>
      <c r="B10">
        <v>333</v>
      </c>
      <c r="C10" t="s">
        <v>106</v>
      </c>
      <c r="D10">
        <v>30</v>
      </c>
      <c r="E10">
        <v>29</v>
      </c>
      <c r="F10">
        <v>29</v>
      </c>
      <c r="G10">
        <v>0</v>
      </c>
      <c r="H10">
        <v>0</v>
      </c>
      <c r="I10">
        <v>0</v>
      </c>
      <c r="W10">
        <f t="shared" si="0"/>
        <v>88</v>
      </c>
      <c r="X10">
        <f t="shared" si="1"/>
        <v>0</v>
      </c>
      <c r="Y10">
        <f t="shared" si="2"/>
        <v>0</v>
      </c>
      <c r="Z10">
        <f t="shared" si="3"/>
        <v>0</v>
      </c>
      <c r="AA10">
        <f t="shared" si="4"/>
        <v>88</v>
      </c>
      <c r="AC10" s="8" t="s">
        <v>167</v>
      </c>
      <c r="AD10" s="9">
        <v>28</v>
      </c>
    </row>
    <row r="11" spans="1:30" x14ac:dyDescent="0.25">
      <c r="A11">
        <v>9</v>
      </c>
      <c r="B11">
        <v>25</v>
      </c>
      <c r="C11" t="s">
        <v>109</v>
      </c>
      <c r="D11">
        <v>28</v>
      </c>
      <c r="E11">
        <v>0</v>
      </c>
      <c r="F11">
        <v>0</v>
      </c>
      <c r="G11">
        <v>0</v>
      </c>
      <c r="H11">
        <v>0</v>
      </c>
      <c r="I11">
        <v>0</v>
      </c>
      <c r="W11">
        <f t="shared" si="0"/>
        <v>28</v>
      </c>
      <c r="X11">
        <f t="shared" si="1"/>
        <v>0</v>
      </c>
      <c r="Y11">
        <f t="shared" si="2"/>
        <v>0</v>
      </c>
      <c r="Z11">
        <f t="shared" si="3"/>
        <v>0</v>
      </c>
      <c r="AA11">
        <f t="shared" si="4"/>
        <v>28</v>
      </c>
      <c r="AC11" s="8" t="s">
        <v>168</v>
      </c>
      <c r="AD11" s="9">
        <v>27</v>
      </c>
    </row>
    <row r="12" spans="1:30" x14ac:dyDescent="0.25">
      <c r="A12">
        <v>10</v>
      </c>
      <c r="W12">
        <f t="shared" ref="W12:W17" si="5">SUM(D12:V12)</f>
        <v>0</v>
      </c>
      <c r="X12">
        <f t="shared" si="1"/>
        <v>0</v>
      </c>
      <c r="Y12">
        <f t="shared" si="2"/>
        <v>0</v>
      </c>
      <c r="Z12">
        <f t="shared" si="3"/>
        <v>0</v>
      </c>
      <c r="AA12">
        <f t="shared" si="4"/>
        <v>0</v>
      </c>
      <c r="AC12" s="8" t="s">
        <v>169</v>
      </c>
      <c r="AD12" s="9">
        <v>26</v>
      </c>
    </row>
    <row r="13" spans="1:30" x14ac:dyDescent="0.25">
      <c r="A13">
        <v>11</v>
      </c>
      <c r="W13">
        <f t="shared" si="5"/>
        <v>0</v>
      </c>
      <c r="X13">
        <f t="shared" si="1"/>
        <v>0</v>
      </c>
      <c r="Y13">
        <f t="shared" si="2"/>
        <v>0</v>
      </c>
      <c r="Z13">
        <f t="shared" si="3"/>
        <v>0</v>
      </c>
      <c r="AA13">
        <f t="shared" si="4"/>
        <v>0</v>
      </c>
      <c r="AC13" s="8" t="s">
        <v>170</v>
      </c>
      <c r="AD13" s="9">
        <v>25</v>
      </c>
    </row>
    <row r="14" spans="1:30" x14ac:dyDescent="0.25">
      <c r="A14">
        <v>12</v>
      </c>
      <c r="W14">
        <f t="shared" si="5"/>
        <v>0</v>
      </c>
      <c r="X14">
        <f t="shared" si="1"/>
        <v>0</v>
      </c>
      <c r="Y14">
        <f t="shared" si="2"/>
        <v>0</v>
      </c>
      <c r="Z14">
        <f t="shared" si="3"/>
        <v>0</v>
      </c>
      <c r="AA14">
        <f t="shared" si="4"/>
        <v>0</v>
      </c>
      <c r="AC14" s="8" t="s">
        <v>171</v>
      </c>
      <c r="AD14" s="9">
        <v>24</v>
      </c>
    </row>
    <row r="15" spans="1:30" x14ac:dyDescent="0.25">
      <c r="A15">
        <v>13</v>
      </c>
      <c r="W15">
        <f t="shared" si="5"/>
        <v>0</v>
      </c>
      <c r="X15">
        <f t="shared" si="1"/>
        <v>0</v>
      </c>
      <c r="Y15">
        <f t="shared" si="2"/>
        <v>0</v>
      </c>
      <c r="Z15">
        <f t="shared" si="3"/>
        <v>0</v>
      </c>
      <c r="AA15">
        <f t="shared" si="4"/>
        <v>0</v>
      </c>
      <c r="AC15" s="8" t="s">
        <v>172</v>
      </c>
      <c r="AD15" s="9">
        <v>23</v>
      </c>
    </row>
    <row r="16" spans="1:30" x14ac:dyDescent="0.25">
      <c r="A16">
        <v>14</v>
      </c>
      <c r="W16">
        <f t="shared" si="5"/>
        <v>0</v>
      </c>
      <c r="X16">
        <f t="shared" si="1"/>
        <v>0</v>
      </c>
      <c r="Y16">
        <f t="shared" si="2"/>
        <v>0</v>
      </c>
      <c r="Z16">
        <f t="shared" si="3"/>
        <v>0</v>
      </c>
      <c r="AA16">
        <f t="shared" si="4"/>
        <v>0</v>
      </c>
      <c r="AC16" s="8" t="s">
        <v>173</v>
      </c>
      <c r="AD16" s="9">
        <v>22</v>
      </c>
    </row>
    <row r="17" spans="1:30" x14ac:dyDescent="0.25">
      <c r="A17">
        <v>15</v>
      </c>
      <c r="W17">
        <f t="shared" si="5"/>
        <v>0</v>
      </c>
      <c r="X17">
        <f t="shared" si="1"/>
        <v>0</v>
      </c>
      <c r="Y17">
        <f t="shared" si="2"/>
        <v>0</v>
      </c>
      <c r="Z17">
        <f t="shared" si="3"/>
        <v>0</v>
      </c>
      <c r="AA17">
        <f t="shared" si="4"/>
        <v>0</v>
      </c>
      <c r="AC17" s="8" t="s">
        <v>174</v>
      </c>
      <c r="AD17" s="9">
        <v>21</v>
      </c>
    </row>
    <row r="18" spans="1:30" x14ac:dyDescent="0.25">
      <c r="AC18" s="8" t="s">
        <v>175</v>
      </c>
      <c r="AD18" s="9">
        <v>20</v>
      </c>
    </row>
    <row r="19" spans="1:30" x14ac:dyDescent="0.25">
      <c r="D19">
        <f t="shared" ref="D19:U19" si="6">SUM(D3:D18)</f>
        <v>265</v>
      </c>
      <c r="E19">
        <f t="shared" si="6"/>
        <v>236</v>
      </c>
      <c r="F19">
        <f t="shared" si="6"/>
        <v>236</v>
      </c>
      <c r="G19">
        <f>SUM(G3:G18)</f>
        <v>237</v>
      </c>
      <c r="H19">
        <f>SUM(H3:H18)</f>
        <v>236</v>
      </c>
      <c r="I19">
        <f>SUM(I3:I18)</f>
        <v>236</v>
      </c>
      <c r="J19">
        <f t="shared" si="6"/>
        <v>0</v>
      </c>
      <c r="K19">
        <f t="shared" si="6"/>
        <v>0</v>
      </c>
      <c r="L19">
        <f t="shared" si="6"/>
        <v>0</v>
      </c>
      <c r="M19">
        <f t="shared" si="6"/>
        <v>0</v>
      </c>
      <c r="N19">
        <f t="shared" si="6"/>
        <v>0</v>
      </c>
      <c r="O19">
        <f t="shared" si="6"/>
        <v>0</v>
      </c>
      <c r="P19">
        <f t="shared" si="6"/>
        <v>0</v>
      </c>
      <c r="Q19">
        <f t="shared" si="6"/>
        <v>0</v>
      </c>
      <c r="R19">
        <f t="shared" si="6"/>
        <v>0</v>
      </c>
      <c r="S19">
        <f t="shared" si="6"/>
        <v>0</v>
      </c>
      <c r="T19">
        <f t="shared" si="6"/>
        <v>0</v>
      </c>
      <c r="U19">
        <f t="shared" si="6"/>
        <v>0</v>
      </c>
      <c r="AC19" s="8" t="s">
        <v>176</v>
      </c>
      <c r="AD19" s="9">
        <v>19</v>
      </c>
    </row>
    <row r="20" spans="1:30" x14ac:dyDescent="0.25">
      <c r="AC20" s="8" t="s">
        <v>177</v>
      </c>
      <c r="AD20" s="9">
        <v>18</v>
      </c>
    </row>
    <row r="21" spans="1:30" x14ac:dyDescent="0.25">
      <c r="AC21" s="8" t="s">
        <v>178</v>
      </c>
      <c r="AD21" s="9">
        <v>17</v>
      </c>
    </row>
    <row r="22" spans="1:30" x14ac:dyDescent="0.25">
      <c r="AC22" s="8" t="s">
        <v>179</v>
      </c>
      <c r="AD22" s="9">
        <v>16</v>
      </c>
    </row>
    <row r="23" spans="1:30" x14ac:dyDescent="0.25">
      <c r="AC23" s="8"/>
      <c r="AD23" s="9"/>
    </row>
    <row r="24" spans="1:30" ht="15.75" thickBot="1" x14ac:dyDescent="0.3">
      <c r="A24" s="3"/>
      <c r="B24" t="s">
        <v>17</v>
      </c>
      <c r="AC24" s="10"/>
      <c r="AD24" s="11"/>
    </row>
    <row r="25" spans="1:30" x14ac:dyDescent="0.25">
      <c r="A25" s="2"/>
      <c r="B25" t="s">
        <v>18</v>
      </c>
    </row>
    <row r="26" spans="1:30" x14ac:dyDescent="0.25">
      <c r="A26" s="4"/>
      <c r="B26" t="s">
        <v>19</v>
      </c>
    </row>
    <row r="27" spans="1:30" x14ac:dyDescent="0.25">
      <c r="A27" s="6"/>
      <c r="B27" t="s">
        <v>20</v>
      </c>
    </row>
    <row r="30" spans="1:30" x14ac:dyDescent="0.25">
      <c r="A30" t="s">
        <v>21</v>
      </c>
    </row>
  </sheetData>
  <sortState xmlns:xlrd2="http://schemas.microsoft.com/office/spreadsheetml/2017/richdata2" ref="B3:W11">
    <sortCondition descending="1" ref="W3:W11"/>
  </sortState>
  <mergeCells count="1">
    <mergeCell ref="AC1:A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24"/>
  <sheetViews>
    <sheetView zoomScale="75" zoomScaleNormal="75" workbookViewId="0">
      <selection activeCell="B3" sqref="B3:I6"/>
    </sheetView>
  </sheetViews>
  <sheetFormatPr defaultRowHeight="15" x14ac:dyDescent="0.25"/>
  <cols>
    <col min="3" max="3" width="34.5703125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244</v>
      </c>
      <c r="H1" s="7" t="s">
        <v>245</v>
      </c>
      <c r="I1" s="7" t="s">
        <v>246</v>
      </c>
      <c r="J1" s="7" t="s">
        <v>22</v>
      </c>
      <c r="K1" s="7" t="s">
        <v>23</v>
      </c>
      <c r="L1" s="7" t="s">
        <v>24</v>
      </c>
      <c r="M1" s="7" t="s">
        <v>3</v>
      </c>
      <c r="N1" s="7" t="s">
        <v>4</v>
      </c>
      <c r="O1" s="7" t="s">
        <v>5</v>
      </c>
      <c r="P1" s="7" t="s">
        <v>25</v>
      </c>
      <c r="Q1" s="7" t="s">
        <v>26</v>
      </c>
      <c r="R1" s="7" t="s">
        <v>27</v>
      </c>
      <c r="S1" s="7" t="s">
        <v>9</v>
      </c>
      <c r="T1" s="7" t="s">
        <v>10</v>
      </c>
      <c r="U1" s="7" t="s">
        <v>11</v>
      </c>
      <c r="V1" s="7"/>
      <c r="W1" s="7" t="s">
        <v>12</v>
      </c>
      <c r="X1" s="7" t="s">
        <v>13</v>
      </c>
      <c r="Y1" s="7" t="s">
        <v>14</v>
      </c>
      <c r="Z1" s="7" t="s">
        <v>15</v>
      </c>
      <c r="AA1" s="7" t="s">
        <v>16</v>
      </c>
      <c r="AC1" s="16" t="s">
        <v>159</v>
      </c>
      <c r="AD1" s="17"/>
    </row>
    <row r="2" spans="1:30" x14ac:dyDescent="0.25">
      <c r="AC2" s="8"/>
      <c r="AD2" s="9"/>
    </row>
    <row r="3" spans="1:30" x14ac:dyDescent="0.25">
      <c r="A3">
        <v>1</v>
      </c>
      <c r="B3">
        <v>23</v>
      </c>
      <c r="C3" t="s">
        <v>211</v>
      </c>
      <c r="D3" s="3">
        <f>1+35</f>
        <v>36</v>
      </c>
      <c r="E3" s="2">
        <f>40+1</f>
        <v>41</v>
      </c>
      <c r="F3" s="2">
        <f>40+1</f>
        <v>41</v>
      </c>
      <c r="G3" s="4">
        <f>1+40+1</f>
        <v>42</v>
      </c>
      <c r="H3" s="2">
        <f>40+1</f>
        <v>41</v>
      </c>
      <c r="I3" s="2">
        <f>40+1</f>
        <v>41</v>
      </c>
      <c r="W3">
        <f>SUM(D3:V3)</f>
        <v>242</v>
      </c>
      <c r="X3">
        <f>IF(ISERROR(SMALL($D3:$U3,1)),0,MAX(SMALL($D3:$U3,1),0))</f>
        <v>36</v>
      </c>
      <c r="Y3">
        <f>IF(ISERROR(SMALL($D3:$U3,2)),0,MAX(SMALL($D3:$U3,2),0))</f>
        <v>41</v>
      </c>
      <c r="Z3">
        <f>IF(ISERROR(SMALL($D3:$U3,3)),0,MAX(SMALL($D3:$U3,3),0))</f>
        <v>41</v>
      </c>
      <c r="AA3">
        <f>+W3-X3-Y3-Z3</f>
        <v>124</v>
      </c>
      <c r="AC3" s="8" t="s">
        <v>160</v>
      </c>
      <c r="AD3" s="9">
        <v>40</v>
      </c>
    </row>
    <row r="4" spans="1:30" x14ac:dyDescent="0.25">
      <c r="A4">
        <v>2</v>
      </c>
      <c r="B4">
        <v>8</v>
      </c>
      <c r="C4" t="s">
        <v>107</v>
      </c>
      <c r="D4">
        <v>40</v>
      </c>
      <c r="E4">
        <v>37</v>
      </c>
      <c r="F4">
        <v>37</v>
      </c>
      <c r="G4">
        <v>37</v>
      </c>
      <c r="H4">
        <v>37</v>
      </c>
      <c r="I4">
        <v>37</v>
      </c>
      <c r="W4">
        <f>SUM(D4:V4)</f>
        <v>225</v>
      </c>
      <c r="X4">
        <f t="shared" ref="X4:X9" si="0">IF(ISERROR(SMALL($D4:$U4,1)),0,MAX(SMALL($D4:$U4,1),0))</f>
        <v>37</v>
      </c>
      <c r="Y4">
        <f t="shared" ref="Y4:Y9" si="1">IF(ISERROR(SMALL($D4:$U4,2)),0,MAX(SMALL($D4:$U4,2),0))</f>
        <v>37</v>
      </c>
      <c r="Z4">
        <f t="shared" ref="Z4:Z9" si="2">IF(ISERROR(SMALL($D4:$U4,3)),0,MAX(SMALL($D4:$U4,3),0))</f>
        <v>37</v>
      </c>
      <c r="AA4">
        <f t="shared" ref="AA4:AA9" si="3">+W4-X4-Y4-Z4</f>
        <v>114</v>
      </c>
      <c r="AC4" s="8" t="s">
        <v>161</v>
      </c>
      <c r="AD4" s="9">
        <v>37</v>
      </c>
    </row>
    <row r="5" spans="1:30" x14ac:dyDescent="0.25">
      <c r="A5">
        <v>3</v>
      </c>
      <c r="B5">
        <v>333</v>
      </c>
      <c r="C5" t="s">
        <v>106</v>
      </c>
      <c r="D5" s="2">
        <f>37+1</f>
        <v>38</v>
      </c>
      <c r="E5">
        <v>35</v>
      </c>
      <c r="F5">
        <v>35</v>
      </c>
      <c r="G5">
        <v>0</v>
      </c>
      <c r="H5">
        <v>0</v>
      </c>
      <c r="I5">
        <v>0</v>
      </c>
      <c r="W5">
        <f>SUM(D5:V5)</f>
        <v>108</v>
      </c>
      <c r="X5">
        <f t="shared" si="0"/>
        <v>0</v>
      </c>
      <c r="Y5">
        <f t="shared" si="1"/>
        <v>0</v>
      </c>
      <c r="Z5">
        <f t="shared" si="2"/>
        <v>0</v>
      </c>
      <c r="AA5">
        <f t="shared" si="3"/>
        <v>108</v>
      </c>
      <c r="AC5" s="8" t="s">
        <v>162</v>
      </c>
      <c r="AD5" s="9">
        <v>35</v>
      </c>
    </row>
    <row r="6" spans="1:30" x14ac:dyDescent="0.25">
      <c r="A6">
        <v>4</v>
      </c>
      <c r="B6">
        <v>25</v>
      </c>
      <c r="C6" t="s">
        <v>109</v>
      </c>
      <c r="D6">
        <v>33</v>
      </c>
      <c r="E6">
        <v>0</v>
      </c>
      <c r="F6">
        <v>0</v>
      </c>
      <c r="G6">
        <v>0</v>
      </c>
      <c r="H6">
        <v>0</v>
      </c>
      <c r="I6">
        <v>0</v>
      </c>
      <c r="W6">
        <f>SUM(D6:V6)</f>
        <v>33</v>
      </c>
      <c r="X6">
        <f t="shared" si="0"/>
        <v>0</v>
      </c>
      <c r="Y6">
        <f t="shared" si="1"/>
        <v>0</v>
      </c>
      <c r="Z6">
        <f t="shared" si="2"/>
        <v>0</v>
      </c>
      <c r="AA6">
        <f t="shared" si="3"/>
        <v>33</v>
      </c>
      <c r="AC6" s="8" t="s">
        <v>163</v>
      </c>
      <c r="AD6" s="9">
        <v>33</v>
      </c>
    </row>
    <row r="7" spans="1:30" x14ac:dyDescent="0.25">
      <c r="A7">
        <v>5</v>
      </c>
      <c r="W7">
        <f t="shared" ref="W7:W9" si="4">SUM(D7:V7)</f>
        <v>0</v>
      </c>
      <c r="X7">
        <f t="shared" si="0"/>
        <v>0</v>
      </c>
      <c r="Y7">
        <f t="shared" si="1"/>
        <v>0</v>
      </c>
      <c r="Z7">
        <f t="shared" si="2"/>
        <v>0</v>
      </c>
      <c r="AA7">
        <f t="shared" si="3"/>
        <v>0</v>
      </c>
      <c r="AC7" s="8" t="s">
        <v>164</v>
      </c>
      <c r="AD7" s="9">
        <v>31</v>
      </c>
    </row>
    <row r="8" spans="1:30" x14ac:dyDescent="0.25">
      <c r="A8">
        <v>6</v>
      </c>
      <c r="W8">
        <f t="shared" si="4"/>
        <v>0</v>
      </c>
      <c r="X8">
        <f t="shared" si="0"/>
        <v>0</v>
      </c>
      <c r="Y8">
        <f t="shared" si="1"/>
        <v>0</v>
      </c>
      <c r="Z8">
        <f t="shared" si="2"/>
        <v>0</v>
      </c>
      <c r="AA8">
        <f t="shared" si="3"/>
        <v>0</v>
      </c>
      <c r="AC8" s="8" t="s">
        <v>165</v>
      </c>
      <c r="AD8" s="9">
        <v>30</v>
      </c>
    </row>
    <row r="9" spans="1:30" x14ac:dyDescent="0.25">
      <c r="A9">
        <v>7</v>
      </c>
      <c r="W9">
        <f t="shared" si="4"/>
        <v>0</v>
      </c>
      <c r="X9">
        <f t="shared" si="0"/>
        <v>0</v>
      </c>
      <c r="Y9">
        <f t="shared" si="1"/>
        <v>0</v>
      </c>
      <c r="Z9">
        <f t="shared" si="2"/>
        <v>0</v>
      </c>
      <c r="AA9">
        <f t="shared" si="3"/>
        <v>0</v>
      </c>
      <c r="AC9" s="8" t="s">
        <v>166</v>
      </c>
      <c r="AD9" s="9">
        <v>29</v>
      </c>
    </row>
    <row r="10" spans="1:30" x14ac:dyDescent="0.25">
      <c r="AC10" s="8" t="s">
        <v>167</v>
      </c>
      <c r="AD10" s="9">
        <v>28</v>
      </c>
    </row>
    <row r="11" spans="1:30" x14ac:dyDescent="0.25">
      <c r="D11">
        <f>SUM(D3:D10)</f>
        <v>147</v>
      </c>
      <c r="E11">
        <f t="shared" ref="E11:U11" si="5">SUM(E3:E10)</f>
        <v>113</v>
      </c>
      <c r="F11">
        <f t="shared" si="5"/>
        <v>113</v>
      </c>
      <c r="G11">
        <f t="shared" si="5"/>
        <v>79</v>
      </c>
      <c r="H11">
        <f t="shared" si="5"/>
        <v>78</v>
      </c>
      <c r="I11">
        <f t="shared" si="5"/>
        <v>78</v>
      </c>
      <c r="J11">
        <f t="shared" si="5"/>
        <v>0</v>
      </c>
      <c r="K11">
        <f t="shared" si="5"/>
        <v>0</v>
      </c>
      <c r="L11">
        <f t="shared" si="5"/>
        <v>0</v>
      </c>
      <c r="M11">
        <f t="shared" si="5"/>
        <v>0</v>
      </c>
      <c r="N11">
        <f t="shared" si="5"/>
        <v>0</v>
      </c>
      <c r="O11">
        <f t="shared" si="5"/>
        <v>0</v>
      </c>
      <c r="P11">
        <f t="shared" si="5"/>
        <v>0</v>
      </c>
      <c r="Q11">
        <f t="shared" si="5"/>
        <v>0</v>
      </c>
      <c r="R11">
        <f t="shared" si="5"/>
        <v>0</v>
      </c>
      <c r="S11">
        <f t="shared" si="5"/>
        <v>0</v>
      </c>
      <c r="T11">
        <f t="shared" si="5"/>
        <v>0</v>
      </c>
      <c r="U11">
        <f t="shared" si="5"/>
        <v>0</v>
      </c>
      <c r="AC11" s="8" t="s">
        <v>168</v>
      </c>
      <c r="AD11" s="9">
        <v>27</v>
      </c>
    </row>
    <row r="12" spans="1:30" x14ac:dyDescent="0.25">
      <c r="AC12" s="8" t="s">
        <v>169</v>
      </c>
      <c r="AD12" s="9">
        <v>26</v>
      </c>
    </row>
    <row r="13" spans="1:30" x14ac:dyDescent="0.25">
      <c r="AC13" s="8" t="s">
        <v>170</v>
      </c>
      <c r="AD13" s="9">
        <v>25</v>
      </c>
    </row>
    <row r="14" spans="1:30" x14ac:dyDescent="0.25">
      <c r="AC14" s="8" t="s">
        <v>171</v>
      </c>
      <c r="AD14" s="9">
        <v>24</v>
      </c>
    </row>
    <row r="15" spans="1:30" x14ac:dyDescent="0.25">
      <c r="AC15" s="8" t="s">
        <v>172</v>
      </c>
      <c r="AD15" s="9">
        <v>23</v>
      </c>
    </row>
    <row r="16" spans="1:30" x14ac:dyDescent="0.25">
      <c r="A16" s="3"/>
      <c r="B16" t="s">
        <v>17</v>
      </c>
      <c r="AC16" s="8" t="s">
        <v>173</v>
      </c>
      <c r="AD16" s="9">
        <v>22</v>
      </c>
    </row>
    <row r="17" spans="1:30" x14ac:dyDescent="0.25">
      <c r="A17" s="2"/>
      <c r="B17" t="s">
        <v>18</v>
      </c>
      <c r="AC17" s="8" t="s">
        <v>174</v>
      </c>
      <c r="AD17" s="9">
        <v>21</v>
      </c>
    </row>
    <row r="18" spans="1:30" x14ac:dyDescent="0.25">
      <c r="A18" s="4"/>
      <c r="B18" t="s">
        <v>19</v>
      </c>
      <c r="AC18" s="8" t="s">
        <v>175</v>
      </c>
      <c r="AD18" s="9">
        <v>20</v>
      </c>
    </row>
    <row r="19" spans="1:30" x14ac:dyDescent="0.25">
      <c r="A19" s="6"/>
      <c r="B19" t="s">
        <v>20</v>
      </c>
      <c r="AC19" s="8" t="s">
        <v>176</v>
      </c>
      <c r="AD19" s="9">
        <v>19</v>
      </c>
    </row>
    <row r="20" spans="1:30" x14ac:dyDescent="0.25">
      <c r="AC20" s="8" t="s">
        <v>177</v>
      </c>
      <c r="AD20" s="9">
        <v>18</v>
      </c>
    </row>
    <row r="21" spans="1:30" x14ac:dyDescent="0.25">
      <c r="AC21" s="8" t="s">
        <v>178</v>
      </c>
      <c r="AD21" s="9">
        <v>17</v>
      </c>
    </row>
    <row r="22" spans="1:30" x14ac:dyDescent="0.25">
      <c r="A22" t="s">
        <v>21</v>
      </c>
      <c r="AC22" s="8" t="s">
        <v>179</v>
      </c>
      <c r="AD22" s="9">
        <v>16</v>
      </c>
    </row>
    <row r="23" spans="1:30" x14ac:dyDescent="0.25">
      <c r="AC23" s="8"/>
      <c r="AD23" s="9"/>
    </row>
    <row r="24" spans="1:30" ht="15.75" thickBot="1" x14ac:dyDescent="0.3">
      <c r="AC24" s="10"/>
      <c r="AD24" s="11"/>
    </row>
  </sheetData>
  <sortState xmlns:xlrd2="http://schemas.microsoft.com/office/spreadsheetml/2017/richdata2" ref="B3:W6">
    <sortCondition descending="1" ref="W3:W6"/>
  </sortState>
  <mergeCells count="1">
    <mergeCell ref="AC1:A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24"/>
  <sheetViews>
    <sheetView zoomScale="75" zoomScaleNormal="75" workbookViewId="0">
      <selection activeCell="B3" sqref="B3:I8"/>
    </sheetView>
  </sheetViews>
  <sheetFormatPr defaultRowHeight="15" x14ac:dyDescent="0.25"/>
  <cols>
    <col min="3" max="3" width="24.42578125" customWidth="1"/>
    <col min="13" max="21" width="11.85546875" customWidth="1"/>
    <col min="22" max="22" width="6" customWidth="1"/>
    <col min="23" max="24" width="11.85546875" customWidth="1"/>
    <col min="26" max="29" width="12.140625" customWidth="1"/>
    <col min="30" max="30" width="9.42578125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244</v>
      </c>
      <c r="H1" s="7" t="s">
        <v>245</v>
      </c>
      <c r="I1" s="7" t="s">
        <v>246</v>
      </c>
      <c r="J1" s="7" t="s">
        <v>22</v>
      </c>
      <c r="K1" s="7" t="s">
        <v>23</v>
      </c>
      <c r="L1" s="7" t="s">
        <v>24</v>
      </c>
      <c r="M1" s="7" t="s">
        <v>3</v>
      </c>
      <c r="N1" s="7" t="s">
        <v>4</v>
      </c>
      <c r="O1" s="7" t="s">
        <v>5</v>
      </c>
      <c r="P1" s="7" t="s">
        <v>25</v>
      </c>
      <c r="Q1" s="7" t="s">
        <v>26</v>
      </c>
      <c r="R1" s="7" t="s">
        <v>27</v>
      </c>
      <c r="S1" s="7" t="s">
        <v>9</v>
      </c>
      <c r="T1" s="7" t="s">
        <v>10</v>
      </c>
      <c r="U1" s="7" t="s">
        <v>11</v>
      </c>
      <c r="V1" s="7"/>
      <c r="W1" s="7" t="s">
        <v>12</v>
      </c>
      <c r="X1" s="7" t="s">
        <v>13</v>
      </c>
      <c r="Y1" s="7" t="s">
        <v>14</v>
      </c>
      <c r="Z1" s="7" t="s">
        <v>15</v>
      </c>
      <c r="AA1" s="7" t="s">
        <v>16</v>
      </c>
      <c r="AC1" s="16" t="s">
        <v>159</v>
      </c>
      <c r="AD1" s="17"/>
    </row>
    <row r="2" spans="1:30" x14ac:dyDescent="0.25">
      <c r="AC2" s="8"/>
      <c r="AD2" s="9"/>
    </row>
    <row r="3" spans="1:30" x14ac:dyDescent="0.25">
      <c r="A3">
        <v>1</v>
      </c>
      <c r="B3">
        <v>135</v>
      </c>
      <c r="C3" t="s">
        <v>99</v>
      </c>
      <c r="D3" s="4">
        <f>1+40+1</f>
        <v>42</v>
      </c>
      <c r="E3">
        <v>33</v>
      </c>
      <c r="F3" s="2">
        <f>35+1</f>
        <v>36</v>
      </c>
      <c r="G3" s="4">
        <f>1+40+1</f>
        <v>42</v>
      </c>
      <c r="H3" s="2">
        <f>40+1</f>
        <v>41</v>
      </c>
      <c r="I3">
        <v>40</v>
      </c>
      <c r="W3">
        <f t="shared" ref="W3:W8" si="0">SUM(D3:V3)</f>
        <v>234</v>
      </c>
      <c r="X3">
        <f>IF(ISERROR(SMALL($D3:$U3,1)),0,MAX(SMALL($D3:$U3,1),0))</f>
        <v>33</v>
      </c>
      <c r="Y3">
        <f>IF(ISERROR(SMALL($D3:$U3,2)),0,MAX(SMALL($D3:$U3,2),0))</f>
        <v>36</v>
      </c>
      <c r="Z3">
        <f>IF(ISERROR(SMALL($D3:$U3,3)),0,MAX(SMALL($D3:$U3,3),0))</f>
        <v>40</v>
      </c>
      <c r="AA3">
        <f>+W3-X3-Y3-Z3</f>
        <v>125</v>
      </c>
      <c r="AC3" s="8" t="s">
        <v>160</v>
      </c>
      <c r="AD3" s="9">
        <v>40</v>
      </c>
    </row>
    <row r="4" spans="1:30" x14ac:dyDescent="0.25">
      <c r="A4">
        <v>2</v>
      </c>
      <c r="B4">
        <v>118</v>
      </c>
      <c r="C4" t="s">
        <v>201</v>
      </c>
      <c r="D4">
        <v>37</v>
      </c>
      <c r="E4" s="2">
        <f>37+1</f>
        <v>38</v>
      </c>
      <c r="F4">
        <v>40</v>
      </c>
      <c r="G4">
        <v>37</v>
      </c>
      <c r="H4">
        <v>37</v>
      </c>
      <c r="I4" s="2">
        <f>37+1</f>
        <v>38</v>
      </c>
      <c r="W4">
        <f t="shared" si="0"/>
        <v>227</v>
      </c>
      <c r="X4">
        <f t="shared" ref="X4:X12" si="1">IF(ISERROR(SMALL($D4:$U4,1)),0,MAX(SMALL($D4:$U4,1),0))</f>
        <v>37</v>
      </c>
      <c r="Y4">
        <f t="shared" ref="Y4:Y12" si="2">IF(ISERROR(SMALL($D4:$U4,2)),0,MAX(SMALL($D4:$U4,2),0))</f>
        <v>37</v>
      </c>
      <c r="Z4">
        <f t="shared" ref="Z4:Z12" si="3">IF(ISERROR(SMALL($D4:$U4,3)),0,MAX(SMALL($D4:$U4,3),0))</f>
        <v>37</v>
      </c>
      <c r="AA4">
        <f t="shared" ref="AA4:AA12" si="4">+W4-X4-Y4-Z4</f>
        <v>116</v>
      </c>
      <c r="AC4" s="8" t="s">
        <v>161</v>
      </c>
      <c r="AD4" s="9">
        <v>37</v>
      </c>
    </row>
    <row r="5" spans="1:30" x14ac:dyDescent="0.25">
      <c r="A5">
        <v>3</v>
      </c>
      <c r="B5">
        <v>114</v>
      </c>
      <c r="C5" t="s">
        <v>97</v>
      </c>
      <c r="D5">
        <v>30</v>
      </c>
      <c r="E5">
        <v>31</v>
      </c>
      <c r="F5">
        <v>31</v>
      </c>
      <c r="G5">
        <v>35</v>
      </c>
      <c r="H5">
        <v>35</v>
      </c>
      <c r="I5">
        <v>35</v>
      </c>
      <c r="W5">
        <f t="shared" si="0"/>
        <v>197</v>
      </c>
      <c r="X5">
        <f t="shared" si="1"/>
        <v>30</v>
      </c>
      <c r="Y5">
        <f t="shared" si="2"/>
        <v>31</v>
      </c>
      <c r="Z5">
        <f t="shared" si="3"/>
        <v>31</v>
      </c>
      <c r="AA5">
        <f t="shared" si="4"/>
        <v>105</v>
      </c>
      <c r="AC5" s="8" t="s">
        <v>162</v>
      </c>
      <c r="AD5" s="9">
        <v>35</v>
      </c>
    </row>
    <row r="6" spans="1:30" x14ac:dyDescent="0.25">
      <c r="A6">
        <v>4</v>
      </c>
      <c r="B6">
        <v>155</v>
      </c>
      <c r="C6" t="s">
        <v>101</v>
      </c>
      <c r="D6">
        <v>35</v>
      </c>
      <c r="E6">
        <v>40</v>
      </c>
      <c r="F6">
        <v>33</v>
      </c>
      <c r="G6">
        <v>0</v>
      </c>
      <c r="H6">
        <v>0</v>
      </c>
      <c r="I6">
        <v>0</v>
      </c>
      <c r="W6">
        <f t="shared" si="0"/>
        <v>108</v>
      </c>
      <c r="X6">
        <f t="shared" si="1"/>
        <v>0</v>
      </c>
      <c r="Y6">
        <f t="shared" si="2"/>
        <v>0</v>
      </c>
      <c r="Z6">
        <f t="shared" si="3"/>
        <v>0</v>
      </c>
      <c r="AA6">
        <f t="shared" si="4"/>
        <v>108</v>
      </c>
      <c r="AC6" s="8" t="s">
        <v>163</v>
      </c>
      <c r="AD6" s="9">
        <v>33</v>
      </c>
    </row>
    <row r="7" spans="1:30" x14ac:dyDescent="0.25">
      <c r="A7">
        <v>5</v>
      </c>
      <c r="B7">
        <v>133</v>
      </c>
      <c r="C7" t="s">
        <v>98</v>
      </c>
      <c r="D7">
        <v>33</v>
      </c>
      <c r="E7">
        <v>35</v>
      </c>
      <c r="F7">
        <v>37</v>
      </c>
      <c r="G7">
        <v>0</v>
      </c>
      <c r="H7">
        <v>0</v>
      </c>
      <c r="I7">
        <v>0</v>
      </c>
      <c r="W7">
        <f t="shared" si="0"/>
        <v>105</v>
      </c>
      <c r="X7">
        <f t="shared" si="1"/>
        <v>0</v>
      </c>
      <c r="Y7">
        <f t="shared" si="2"/>
        <v>0</v>
      </c>
      <c r="Z7">
        <f t="shared" si="3"/>
        <v>0</v>
      </c>
      <c r="AA7">
        <f t="shared" si="4"/>
        <v>105</v>
      </c>
      <c r="AC7" s="8" t="s">
        <v>164</v>
      </c>
      <c r="AD7" s="9">
        <v>31</v>
      </c>
    </row>
    <row r="8" spans="1:30" x14ac:dyDescent="0.25">
      <c r="A8">
        <v>6</v>
      </c>
      <c r="B8">
        <v>146</v>
      </c>
      <c r="C8" t="s">
        <v>100</v>
      </c>
      <c r="D8">
        <v>31</v>
      </c>
      <c r="E8">
        <v>30</v>
      </c>
      <c r="F8">
        <v>30</v>
      </c>
      <c r="G8">
        <v>0</v>
      </c>
      <c r="H8">
        <v>0</v>
      </c>
      <c r="I8">
        <v>0</v>
      </c>
      <c r="W8">
        <f t="shared" si="0"/>
        <v>91</v>
      </c>
      <c r="X8">
        <f t="shared" si="1"/>
        <v>0</v>
      </c>
      <c r="Y8">
        <f t="shared" si="2"/>
        <v>0</v>
      </c>
      <c r="Z8">
        <f t="shared" si="3"/>
        <v>0</v>
      </c>
      <c r="AA8">
        <f t="shared" si="4"/>
        <v>91</v>
      </c>
      <c r="AC8" s="8" t="s">
        <v>165</v>
      </c>
      <c r="AD8" s="9">
        <v>30</v>
      </c>
    </row>
    <row r="9" spans="1:30" x14ac:dyDescent="0.25">
      <c r="A9">
        <v>7</v>
      </c>
      <c r="W9">
        <f t="shared" ref="W9:W12" si="5">SUM(D9:V9)</f>
        <v>0</v>
      </c>
      <c r="X9">
        <f t="shared" si="1"/>
        <v>0</v>
      </c>
      <c r="Y9">
        <f t="shared" si="2"/>
        <v>0</v>
      </c>
      <c r="Z9">
        <f t="shared" si="3"/>
        <v>0</v>
      </c>
      <c r="AA9">
        <f t="shared" si="4"/>
        <v>0</v>
      </c>
      <c r="AC9" s="8" t="s">
        <v>166</v>
      </c>
      <c r="AD9" s="9">
        <v>29</v>
      </c>
    </row>
    <row r="10" spans="1:30" x14ac:dyDescent="0.25">
      <c r="A10">
        <v>8</v>
      </c>
      <c r="W10">
        <f t="shared" si="5"/>
        <v>0</v>
      </c>
      <c r="X10">
        <f t="shared" si="1"/>
        <v>0</v>
      </c>
      <c r="Y10">
        <f t="shared" si="2"/>
        <v>0</v>
      </c>
      <c r="Z10">
        <f t="shared" si="3"/>
        <v>0</v>
      </c>
      <c r="AA10">
        <f t="shared" si="4"/>
        <v>0</v>
      </c>
      <c r="AC10" s="8" t="s">
        <v>167</v>
      </c>
      <c r="AD10" s="9">
        <v>28</v>
      </c>
    </row>
    <row r="11" spans="1:30" x14ac:dyDescent="0.25">
      <c r="A11">
        <v>9</v>
      </c>
      <c r="W11">
        <f t="shared" si="5"/>
        <v>0</v>
      </c>
      <c r="X11">
        <f t="shared" si="1"/>
        <v>0</v>
      </c>
      <c r="Y11">
        <f t="shared" si="2"/>
        <v>0</v>
      </c>
      <c r="Z11">
        <f t="shared" si="3"/>
        <v>0</v>
      </c>
      <c r="AA11">
        <f t="shared" si="4"/>
        <v>0</v>
      </c>
      <c r="AC11" s="8" t="s">
        <v>168</v>
      </c>
      <c r="AD11" s="9">
        <v>27</v>
      </c>
    </row>
    <row r="12" spans="1:30" x14ac:dyDescent="0.25">
      <c r="A12">
        <v>10</v>
      </c>
      <c r="W12">
        <f t="shared" si="5"/>
        <v>0</v>
      </c>
      <c r="X12">
        <f t="shared" si="1"/>
        <v>0</v>
      </c>
      <c r="Y12">
        <f t="shared" si="2"/>
        <v>0</v>
      </c>
      <c r="Z12">
        <f t="shared" si="3"/>
        <v>0</v>
      </c>
      <c r="AA12">
        <f t="shared" si="4"/>
        <v>0</v>
      </c>
      <c r="AC12" s="8" t="s">
        <v>169</v>
      </c>
      <c r="AD12" s="9">
        <v>26</v>
      </c>
    </row>
    <row r="13" spans="1:30" x14ac:dyDescent="0.25">
      <c r="AC13" s="8" t="s">
        <v>170</v>
      </c>
      <c r="AD13" s="9">
        <v>25</v>
      </c>
    </row>
    <row r="14" spans="1:30" x14ac:dyDescent="0.25">
      <c r="D14">
        <f t="shared" ref="D14:U14" si="6">SUM(D3:D13)</f>
        <v>208</v>
      </c>
      <c r="E14">
        <f t="shared" si="6"/>
        <v>207</v>
      </c>
      <c r="F14">
        <f t="shared" si="6"/>
        <v>207</v>
      </c>
      <c r="G14">
        <f>SUM(G3:G13)</f>
        <v>114</v>
      </c>
      <c r="H14">
        <f>SUM(H3:H13)</f>
        <v>113</v>
      </c>
      <c r="I14">
        <f>SUM(I3:I13)</f>
        <v>113</v>
      </c>
      <c r="J14">
        <f t="shared" si="6"/>
        <v>0</v>
      </c>
      <c r="K14">
        <f t="shared" si="6"/>
        <v>0</v>
      </c>
      <c r="L14">
        <f t="shared" si="6"/>
        <v>0</v>
      </c>
      <c r="M14">
        <f t="shared" si="6"/>
        <v>0</v>
      </c>
      <c r="N14">
        <f t="shared" si="6"/>
        <v>0</v>
      </c>
      <c r="O14">
        <f t="shared" si="6"/>
        <v>0</v>
      </c>
      <c r="P14">
        <f t="shared" si="6"/>
        <v>0</v>
      </c>
      <c r="Q14">
        <f t="shared" si="6"/>
        <v>0</v>
      </c>
      <c r="R14">
        <f t="shared" si="6"/>
        <v>0</v>
      </c>
      <c r="S14">
        <f t="shared" si="6"/>
        <v>0</v>
      </c>
      <c r="T14">
        <f t="shared" si="6"/>
        <v>0</v>
      </c>
      <c r="U14">
        <f t="shared" si="6"/>
        <v>0</v>
      </c>
      <c r="AC14" s="8" t="s">
        <v>171</v>
      </c>
      <c r="AD14" s="9">
        <v>24</v>
      </c>
    </row>
    <row r="15" spans="1:30" x14ac:dyDescent="0.25">
      <c r="AC15" s="8" t="s">
        <v>172</v>
      </c>
      <c r="AD15" s="9">
        <v>23</v>
      </c>
    </row>
    <row r="16" spans="1:30" x14ac:dyDescent="0.25">
      <c r="A16" s="3"/>
      <c r="B16" t="s">
        <v>17</v>
      </c>
      <c r="AC16" s="8" t="s">
        <v>173</v>
      </c>
      <c r="AD16" s="9">
        <v>22</v>
      </c>
    </row>
    <row r="17" spans="1:30" x14ac:dyDescent="0.25">
      <c r="A17" s="2"/>
      <c r="B17" t="s">
        <v>18</v>
      </c>
      <c r="AC17" s="8" t="s">
        <v>174</v>
      </c>
      <c r="AD17" s="9">
        <v>21</v>
      </c>
    </row>
    <row r="18" spans="1:30" x14ac:dyDescent="0.25">
      <c r="A18" s="4"/>
      <c r="B18" t="s">
        <v>19</v>
      </c>
      <c r="AC18" s="8" t="s">
        <v>175</v>
      </c>
      <c r="AD18" s="9">
        <v>20</v>
      </c>
    </row>
    <row r="19" spans="1:30" x14ac:dyDescent="0.25">
      <c r="A19" s="6"/>
      <c r="B19" t="s">
        <v>20</v>
      </c>
      <c r="AC19" s="8" t="s">
        <v>176</v>
      </c>
      <c r="AD19" s="9">
        <v>19</v>
      </c>
    </row>
    <row r="20" spans="1:30" x14ac:dyDescent="0.25">
      <c r="AC20" s="8" t="s">
        <v>177</v>
      </c>
      <c r="AD20" s="9">
        <v>18</v>
      </c>
    </row>
    <row r="21" spans="1:30" x14ac:dyDescent="0.25">
      <c r="AC21" s="8" t="s">
        <v>178</v>
      </c>
      <c r="AD21" s="9">
        <v>17</v>
      </c>
    </row>
    <row r="22" spans="1:30" x14ac:dyDescent="0.25">
      <c r="A22" t="s">
        <v>21</v>
      </c>
      <c r="AC22" s="8" t="s">
        <v>179</v>
      </c>
      <c r="AD22" s="9">
        <v>16</v>
      </c>
    </row>
    <row r="23" spans="1:30" x14ac:dyDescent="0.25">
      <c r="AC23" s="8"/>
      <c r="AD23" s="9"/>
    </row>
    <row r="24" spans="1:30" ht="15.75" thickBot="1" x14ac:dyDescent="0.3">
      <c r="AC24" s="10"/>
      <c r="AD24" s="11"/>
    </row>
  </sheetData>
  <sortState xmlns:xlrd2="http://schemas.microsoft.com/office/spreadsheetml/2017/richdata2" ref="B3:W8">
    <sortCondition descending="1" ref="W3:W8"/>
  </sortState>
  <mergeCells count="1">
    <mergeCell ref="AC1:A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41"/>
  <sheetViews>
    <sheetView zoomScale="75" zoomScaleNormal="75" workbookViewId="0">
      <selection activeCell="D3" sqref="D3:D14"/>
    </sheetView>
  </sheetViews>
  <sheetFormatPr defaultRowHeight="15" x14ac:dyDescent="0.25"/>
  <cols>
    <col min="3" max="3" width="32.28515625" customWidth="1"/>
    <col min="13" max="24" width="11.85546875" customWidth="1"/>
    <col min="26" max="29" width="12.140625" customWidth="1"/>
    <col min="30" max="30" width="9.42578125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244</v>
      </c>
      <c r="H1" s="7" t="s">
        <v>245</v>
      </c>
      <c r="I1" s="7" t="s">
        <v>246</v>
      </c>
      <c r="J1" s="7" t="s">
        <v>22</v>
      </c>
      <c r="K1" s="7" t="s">
        <v>23</v>
      </c>
      <c r="L1" s="7" t="s">
        <v>24</v>
      </c>
      <c r="M1" s="7" t="s">
        <v>3</v>
      </c>
      <c r="N1" s="7" t="s">
        <v>4</v>
      </c>
      <c r="O1" s="7" t="s">
        <v>5</v>
      </c>
      <c r="P1" s="7" t="s">
        <v>25</v>
      </c>
      <c r="Q1" s="7" t="s">
        <v>26</v>
      </c>
      <c r="R1" s="7" t="s">
        <v>27</v>
      </c>
      <c r="S1" s="7" t="s">
        <v>9</v>
      </c>
      <c r="T1" s="7" t="s">
        <v>10</v>
      </c>
      <c r="U1" s="7" t="s">
        <v>11</v>
      </c>
      <c r="V1" s="7"/>
      <c r="W1" s="7" t="s">
        <v>12</v>
      </c>
      <c r="X1" s="7" t="s">
        <v>13</v>
      </c>
      <c r="Y1" s="7" t="s">
        <v>14</v>
      </c>
      <c r="Z1" s="7" t="s">
        <v>15</v>
      </c>
      <c r="AA1" s="7" t="s">
        <v>16</v>
      </c>
      <c r="AC1" s="16" t="s">
        <v>159</v>
      </c>
      <c r="AD1" s="17"/>
    </row>
    <row r="2" spans="1:30" x14ac:dyDescent="0.25">
      <c r="AC2" s="8"/>
      <c r="AD2" s="9"/>
    </row>
    <row r="3" spans="1:30" x14ac:dyDescent="0.25">
      <c r="A3">
        <v>1</v>
      </c>
      <c r="B3">
        <v>7</v>
      </c>
      <c r="C3" t="s">
        <v>112</v>
      </c>
      <c r="D3">
        <v>40</v>
      </c>
      <c r="E3" s="2">
        <f>40+1</f>
        <v>41</v>
      </c>
      <c r="F3">
        <v>40</v>
      </c>
      <c r="G3" s="4">
        <f>1+40+1</f>
        <v>42</v>
      </c>
      <c r="H3" s="2">
        <f>40+1</f>
        <v>41</v>
      </c>
      <c r="I3" s="2">
        <f>40+1</f>
        <v>41</v>
      </c>
      <c r="W3">
        <f t="shared" ref="W3:W14" si="0">SUM(D3:V3)</f>
        <v>245</v>
      </c>
      <c r="X3">
        <f>IF(ISERROR(SMALL($D3:$U3,1)),0,MAX(SMALL($D3:$U3,1),0))</f>
        <v>40</v>
      </c>
      <c r="Y3">
        <f>IF(ISERROR(SMALL($D3:$U3,2)),0,MAX(SMALL($D3:$U3,2),0))</f>
        <v>40</v>
      </c>
      <c r="Z3">
        <f>IF(ISERROR(SMALL($D3:$U3,3)),0,MAX(SMALL($D3:$U3,3),0))</f>
        <v>41</v>
      </c>
      <c r="AA3">
        <f>+W3-X3-Y3-Z3</f>
        <v>124</v>
      </c>
      <c r="AC3" s="8" t="s">
        <v>160</v>
      </c>
      <c r="AD3" s="9">
        <v>40</v>
      </c>
    </row>
    <row r="4" spans="1:30" x14ac:dyDescent="0.25">
      <c r="A4">
        <v>2</v>
      </c>
      <c r="B4">
        <v>52</v>
      </c>
      <c r="C4" t="s">
        <v>122</v>
      </c>
      <c r="D4" s="4">
        <f>1+26+1</f>
        <v>28</v>
      </c>
      <c r="E4">
        <v>37</v>
      </c>
      <c r="F4" s="2">
        <f>37+1</f>
        <v>38</v>
      </c>
      <c r="G4">
        <v>35</v>
      </c>
      <c r="H4">
        <v>35</v>
      </c>
      <c r="I4">
        <v>33</v>
      </c>
      <c r="W4">
        <f t="shared" si="0"/>
        <v>206</v>
      </c>
      <c r="X4">
        <f t="shared" ref="X4:X17" si="1">IF(ISERROR(SMALL($D4:$U4,1)),0,MAX(SMALL($D4:$U4,1),0))</f>
        <v>28</v>
      </c>
      <c r="Y4">
        <f t="shared" ref="Y4:Y17" si="2">IF(ISERROR(SMALL($D4:$U4,2)),0,MAX(SMALL($D4:$U4,2),0))</f>
        <v>33</v>
      </c>
      <c r="Z4">
        <f t="shared" ref="Z4:Z17" si="3">IF(ISERROR(SMALL($D4:$U4,3)),0,MAX(SMALL($D4:$U4,3),0))</f>
        <v>35</v>
      </c>
      <c r="AA4">
        <f t="shared" ref="AA4:AA17" si="4">+W4-X4-Y4-Z4</f>
        <v>110</v>
      </c>
      <c r="AC4" s="8" t="s">
        <v>161</v>
      </c>
      <c r="AD4" s="9">
        <v>37</v>
      </c>
    </row>
    <row r="5" spans="1:30" x14ac:dyDescent="0.25">
      <c r="A5">
        <v>3</v>
      </c>
      <c r="B5">
        <v>98</v>
      </c>
      <c r="C5" t="s">
        <v>125</v>
      </c>
      <c r="D5">
        <v>35</v>
      </c>
      <c r="E5">
        <v>33</v>
      </c>
      <c r="F5">
        <v>35</v>
      </c>
      <c r="G5">
        <v>33</v>
      </c>
      <c r="H5">
        <v>33</v>
      </c>
      <c r="I5">
        <v>35</v>
      </c>
      <c r="W5">
        <f t="shared" si="0"/>
        <v>204</v>
      </c>
      <c r="X5">
        <f t="shared" si="1"/>
        <v>33</v>
      </c>
      <c r="Y5">
        <f t="shared" si="2"/>
        <v>33</v>
      </c>
      <c r="Z5">
        <f t="shared" si="3"/>
        <v>33</v>
      </c>
      <c r="AA5">
        <f t="shared" si="4"/>
        <v>105</v>
      </c>
      <c r="AC5" s="8" t="s">
        <v>162</v>
      </c>
      <c r="AD5" s="9">
        <v>35</v>
      </c>
    </row>
    <row r="6" spans="1:30" x14ac:dyDescent="0.25">
      <c r="A6">
        <v>4</v>
      </c>
      <c r="B6">
        <v>28</v>
      </c>
      <c r="C6" t="s">
        <v>120</v>
      </c>
      <c r="D6">
        <v>25</v>
      </c>
      <c r="E6">
        <v>30</v>
      </c>
      <c r="F6">
        <v>31</v>
      </c>
      <c r="G6">
        <v>37</v>
      </c>
      <c r="H6">
        <v>37</v>
      </c>
      <c r="I6">
        <v>37</v>
      </c>
      <c r="W6">
        <f t="shared" si="0"/>
        <v>197</v>
      </c>
      <c r="X6">
        <f t="shared" si="1"/>
        <v>25</v>
      </c>
      <c r="Y6">
        <f t="shared" si="2"/>
        <v>30</v>
      </c>
      <c r="Z6">
        <f t="shared" si="3"/>
        <v>31</v>
      </c>
      <c r="AA6">
        <f t="shared" si="4"/>
        <v>111</v>
      </c>
      <c r="AC6" s="8" t="s">
        <v>163</v>
      </c>
      <c r="AD6" s="9">
        <v>33</v>
      </c>
    </row>
    <row r="7" spans="1:30" x14ac:dyDescent="0.25">
      <c r="A7">
        <v>5</v>
      </c>
      <c r="B7">
        <v>39</v>
      </c>
      <c r="C7" t="s">
        <v>121</v>
      </c>
      <c r="D7">
        <v>37</v>
      </c>
      <c r="E7">
        <v>35</v>
      </c>
      <c r="F7">
        <v>33</v>
      </c>
      <c r="G7">
        <v>31</v>
      </c>
      <c r="H7">
        <v>29</v>
      </c>
      <c r="I7">
        <v>30</v>
      </c>
      <c r="W7">
        <f t="shared" si="0"/>
        <v>195</v>
      </c>
      <c r="X7">
        <f t="shared" si="1"/>
        <v>29</v>
      </c>
      <c r="Y7">
        <f t="shared" si="2"/>
        <v>30</v>
      </c>
      <c r="Z7">
        <f t="shared" si="3"/>
        <v>31</v>
      </c>
      <c r="AA7">
        <f t="shared" si="4"/>
        <v>105</v>
      </c>
      <c r="AC7" s="8" t="s">
        <v>164</v>
      </c>
      <c r="AD7" s="9">
        <v>31</v>
      </c>
    </row>
    <row r="8" spans="1:30" x14ac:dyDescent="0.25">
      <c r="A8">
        <v>6</v>
      </c>
      <c r="B8">
        <v>22</v>
      </c>
      <c r="C8" t="s">
        <v>118</v>
      </c>
      <c r="D8">
        <v>33</v>
      </c>
      <c r="E8">
        <v>31</v>
      </c>
      <c r="F8">
        <v>30</v>
      </c>
      <c r="G8">
        <v>28</v>
      </c>
      <c r="H8">
        <v>30</v>
      </c>
      <c r="I8">
        <v>28</v>
      </c>
      <c r="W8">
        <f t="shared" si="0"/>
        <v>180</v>
      </c>
      <c r="X8">
        <f t="shared" si="1"/>
        <v>28</v>
      </c>
      <c r="Y8">
        <f t="shared" si="2"/>
        <v>28</v>
      </c>
      <c r="Z8">
        <f t="shared" si="3"/>
        <v>30</v>
      </c>
      <c r="AA8">
        <f t="shared" si="4"/>
        <v>94</v>
      </c>
      <c r="AC8" s="8" t="s">
        <v>165</v>
      </c>
      <c r="AD8" s="9">
        <v>30</v>
      </c>
    </row>
    <row r="9" spans="1:30" x14ac:dyDescent="0.25">
      <c r="A9">
        <v>7</v>
      </c>
      <c r="B9">
        <v>14</v>
      </c>
      <c r="C9" t="s">
        <v>114</v>
      </c>
      <c r="D9">
        <v>31</v>
      </c>
      <c r="E9">
        <v>25</v>
      </c>
      <c r="F9">
        <v>29</v>
      </c>
      <c r="G9">
        <v>30</v>
      </c>
      <c r="H9">
        <v>27</v>
      </c>
      <c r="I9">
        <v>31</v>
      </c>
      <c r="W9">
        <f t="shared" si="0"/>
        <v>173</v>
      </c>
      <c r="X9">
        <f t="shared" si="1"/>
        <v>25</v>
      </c>
      <c r="Y9">
        <f t="shared" si="2"/>
        <v>27</v>
      </c>
      <c r="Z9">
        <f t="shared" si="3"/>
        <v>29</v>
      </c>
      <c r="AA9">
        <f t="shared" si="4"/>
        <v>92</v>
      </c>
      <c r="AC9" s="8" t="s">
        <v>166</v>
      </c>
      <c r="AD9" s="9">
        <v>29</v>
      </c>
    </row>
    <row r="10" spans="1:30" x14ac:dyDescent="0.25">
      <c r="A10">
        <v>8</v>
      </c>
      <c r="B10">
        <v>74</v>
      </c>
      <c r="C10" t="s">
        <v>124</v>
      </c>
      <c r="D10">
        <v>30</v>
      </c>
      <c r="E10">
        <v>29</v>
      </c>
      <c r="F10">
        <v>28</v>
      </c>
      <c r="G10">
        <v>27</v>
      </c>
      <c r="H10">
        <v>28</v>
      </c>
      <c r="I10">
        <v>27</v>
      </c>
      <c r="W10">
        <f t="shared" si="0"/>
        <v>169</v>
      </c>
      <c r="X10">
        <f t="shared" si="1"/>
        <v>27</v>
      </c>
      <c r="Y10">
        <f t="shared" si="2"/>
        <v>27</v>
      </c>
      <c r="Z10">
        <f t="shared" si="3"/>
        <v>28</v>
      </c>
      <c r="AA10">
        <f t="shared" si="4"/>
        <v>87</v>
      </c>
      <c r="AC10" s="8" t="s">
        <v>167</v>
      </c>
      <c r="AD10" s="9">
        <v>28</v>
      </c>
    </row>
    <row r="11" spans="1:30" x14ac:dyDescent="0.25">
      <c r="A11">
        <v>9</v>
      </c>
      <c r="B11">
        <v>24</v>
      </c>
      <c r="C11" t="s">
        <v>119</v>
      </c>
      <c r="D11">
        <v>29</v>
      </c>
      <c r="E11">
        <v>26</v>
      </c>
      <c r="F11">
        <v>25</v>
      </c>
      <c r="G11">
        <v>29</v>
      </c>
      <c r="H11">
        <v>31</v>
      </c>
      <c r="I11">
        <v>29</v>
      </c>
      <c r="W11">
        <f t="shared" si="0"/>
        <v>169</v>
      </c>
      <c r="X11">
        <f t="shared" si="1"/>
        <v>25</v>
      </c>
      <c r="Y11">
        <f t="shared" si="2"/>
        <v>26</v>
      </c>
      <c r="Z11">
        <f t="shared" si="3"/>
        <v>29</v>
      </c>
      <c r="AA11">
        <f t="shared" si="4"/>
        <v>89</v>
      </c>
      <c r="AC11" s="8" t="s">
        <v>168</v>
      </c>
      <c r="AD11" s="9">
        <v>27</v>
      </c>
    </row>
    <row r="12" spans="1:30" x14ac:dyDescent="0.25">
      <c r="A12">
        <v>10</v>
      </c>
      <c r="B12">
        <v>17</v>
      </c>
      <c r="C12" t="s">
        <v>116</v>
      </c>
      <c r="D12">
        <v>28</v>
      </c>
      <c r="E12">
        <v>27</v>
      </c>
      <c r="F12">
        <v>27</v>
      </c>
      <c r="G12">
        <v>25</v>
      </c>
      <c r="H12">
        <v>25</v>
      </c>
      <c r="I12">
        <v>26</v>
      </c>
      <c r="W12">
        <f t="shared" si="0"/>
        <v>158</v>
      </c>
      <c r="X12">
        <f t="shared" si="1"/>
        <v>25</v>
      </c>
      <c r="Y12">
        <f t="shared" si="2"/>
        <v>25</v>
      </c>
      <c r="Z12">
        <f t="shared" si="3"/>
        <v>26</v>
      </c>
      <c r="AA12">
        <f t="shared" si="4"/>
        <v>82</v>
      </c>
      <c r="AC12" s="8" t="s">
        <v>169</v>
      </c>
      <c r="AD12" s="9">
        <v>26</v>
      </c>
    </row>
    <row r="13" spans="1:30" x14ac:dyDescent="0.25">
      <c r="A13">
        <v>11</v>
      </c>
      <c r="B13">
        <v>16</v>
      </c>
      <c r="C13" t="s">
        <v>115</v>
      </c>
      <c r="D13">
        <v>24</v>
      </c>
      <c r="E13">
        <v>0</v>
      </c>
      <c r="F13">
        <v>0</v>
      </c>
      <c r="G13">
        <v>26</v>
      </c>
      <c r="H13">
        <v>26</v>
      </c>
      <c r="I13">
        <v>25</v>
      </c>
      <c r="W13">
        <f t="shared" si="0"/>
        <v>101</v>
      </c>
      <c r="X13">
        <f t="shared" si="1"/>
        <v>0</v>
      </c>
      <c r="Y13">
        <f t="shared" si="2"/>
        <v>0</v>
      </c>
      <c r="Z13">
        <f t="shared" si="3"/>
        <v>24</v>
      </c>
      <c r="AA13">
        <f t="shared" si="4"/>
        <v>77</v>
      </c>
      <c r="AC13" s="8" t="s">
        <v>170</v>
      </c>
      <c r="AD13" s="9">
        <v>25</v>
      </c>
    </row>
    <row r="14" spans="1:30" x14ac:dyDescent="0.25">
      <c r="A14">
        <v>12</v>
      </c>
      <c r="B14">
        <v>3</v>
      </c>
      <c r="C14" t="s">
        <v>206</v>
      </c>
      <c r="D14">
        <v>27</v>
      </c>
      <c r="E14">
        <v>28</v>
      </c>
      <c r="F14">
        <v>26</v>
      </c>
      <c r="G14">
        <v>0</v>
      </c>
      <c r="H14">
        <v>0</v>
      </c>
      <c r="I14">
        <v>0</v>
      </c>
      <c r="W14">
        <f t="shared" si="0"/>
        <v>81</v>
      </c>
      <c r="X14">
        <f t="shared" si="1"/>
        <v>0</v>
      </c>
      <c r="Y14">
        <f t="shared" si="2"/>
        <v>0</v>
      </c>
      <c r="Z14">
        <f t="shared" si="3"/>
        <v>0</v>
      </c>
      <c r="AA14">
        <f t="shared" si="4"/>
        <v>81</v>
      </c>
      <c r="AC14" s="8" t="s">
        <v>171</v>
      </c>
      <c r="AD14" s="9">
        <v>24</v>
      </c>
    </row>
    <row r="15" spans="1:30" x14ac:dyDescent="0.25">
      <c r="A15">
        <v>13</v>
      </c>
      <c r="W15">
        <f t="shared" ref="W15:W17" si="5">SUM(D15:V15)</f>
        <v>0</v>
      </c>
      <c r="X15">
        <f t="shared" si="1"/>
        <v>0</v>
      </c>
      <c r="Y15">
        <f t="shared" si="2"/>
        <v>0</v>
      </c>
      <c r="Z15">
        <f t="shared" si="3"/>
        <v>0</v>
      </c>
      <c r="AA15">
        <f t="shared" si="4"/>
        <v>0</v>
      </c>
      <c r="AC15" s="8" t="s">
        <v>172</v>
      </c>
      <c r="AD15" s="9">
        <v>23</v>
      </c>
    </row>
    <row r="16" spans="1:30" x14ac:dyDescent="0.25">
      <c r="A16">
        <v>14</v>
      </c>
      <c r="W16">
        <f t="shared" si="5"/>
        <v>0</v>
      </c>
      <c r="X16">
        <f t="shared" si="1"/>
        <v>0</v>
      </c>
      <c r="Y16">
        <f t="shared" si="2"/>
        <v>0</v>
      </c>
      <c r="Z16">
        <f t="shared" si="3"/>
        <v>0</v>
      </c>
      <c r="AA16">
        <f t="shared" si="4"/>
        <v>0</v>
      </c>
      <c r="AC16" s="8" t="s">
        <v>173</v>
      </c>
      <c r="AD16" s="9">
        <v>22</v>
      </c>
    </row>
    <row r="17" spans="1:30" x14ac:dyDescent="0.25">
      <c r="A17">
        <v>15</v>
      </c>
      <c r="W17">
        <f t="shared" si="5"/>
        <v>0</v>
      </c>
      <c r="X17">
        <f t="shared" si="1"/>
        <v>0</v>
      </c>
      <c r="Y17">
        <f t="shared" si="2"/>
        <v>0</v>
      </c>
      <c r="Z17">
        <f t="shared" si="3"/>
        <v>0</v>
      </c>
      <c r="AA17">
        <f t="shared" si="4"/>
        <v>0</v>
      </c>
      <c r="AC17" s="8" t="s">
        <v>174</v>
      </c>
      <c r="AD17" s="9">
        <v>21</v>
      </c>
    </row>
    <row r="18" spans="1:30" x14ac:dyDescent="0.25">
      <c r="AC18" s="8" t="s">
        <v>175</v>
      </c>
      <c r="AD18" s="9">
        <v>20</v>
      </c>
    </row>
    <row r="19" spans="1:30" x14ac:dyDescent="0.25">
      <c r="AC19" s="8" t="s">
        <v>176</v>
      </c>
      <c r="AD19" s="9">
        <v>19</v>
      </c>
    </row>
    <row r="20" spans="1:30" x14ac:dyDescent="0.25">
      <c r="D20">
        <f>SUM(B3:B18)</f>
        <v>394</v>
      </c>
      <c r="E20">
        <f t="shared" ref="E20:U20" si="6">SUM(E3:E18)</f>
        <v>342</v>
      </c>
      <c r="F20">
        <f t="shared" si="6"/>
        <v>342</v>
      </c>
      <c r="G20">
        <f>SUM(G3:G18)</f>
        <v>343</v>
      </c>
      <c r="H20">
        <f>SUM(H3:H18)</f>
        <v>342</v>
      </c>
      <c r="I20">
        <f>SUM(I3:I18)</f>
        <v>342</v>
      </c>
      <c r="J20">
        <f t="shared" si="6"/>
        <v>0</v>
      </c>
      <c r="K20">
        <f t="shared" si="6"/>
        <v>0</v>
      </c>
      <c r="L20">
        <f t="shared" si="6"/>
        <v>0</v>
      </c>
      <c r="M20">
        <f t="shared" si="6"/>
        <v>0</v>
      </c>
      <c r="N20">
        <f t="shared" si="6"/>
        <v>0</v>
      </c>
      <c r="O20">
        <f t="shared" si="6"/>
        <v>0</v>
      </c>
      <c r="P20">
        <f t="shared" si="6"/>
        <v>0</v>
      </c>
      <c r="Q20">
        <f t="shared" si="6"/>
        <v>0</v>
      </c>
      <c r="R20">
        <f t="shared" si="6"/>
        <v>0</v>
      </c>
      <c r="S20">
        <f t="shared" si="6"/>
        <v>0</v>
      </c>
      <c r="T20">
        <f t="shared" si="6"/>
        <v>0</v>
      </c>
      <c r="U20">
        <f t="shared" si="6"/>
        <v>0</v>
      </c>
      <c r="AC20" s="8" t="s">
        <v>177</v>
      </c>
      <c r="AD20" s="9">
        <v>18</v>
      </c>
    </row>
    <row r="21" spans="1:30" x14ac:dyDescent="0.25">
      <c r="AC21" s="8" t="s">
        <v>178</v>
      </c>
      <c r="AD21" s="9">
        <v>17</v>
      </c>
    </row>
    <row r="22" spans="1:30" x14ac:dyDescent="0.25">
      <c r="AC22" s="8" t="s">
        <v>179</v>
      </c>
      <c r="AD22" s="9">
        <v>16</v>
      </c>
    </row>
    <row r="23" spans="1:30" x14ac:dyDescent="0.25">
      <c r="AC23" s="8"/>
      <c r="AD23" s="9"/>
    </row>
    <row r="24" spans="1:30" x14ac:dyDescent="0.25">
      <c r="A24" s="7" t="s">
        <v>0</v>
      </c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7" t="s">
        <v>244</v>
      </c>
      <c r="H24" s="7" t="s">
        <v>245</v>
      </c>
      <c r="I24" s="7" t="s">
        <v>246</v>
      </c>
      <c r="J24" s="7" t="s">
        <v>22</v>
      </c>
      <c r="K24" s="7" t="s">
        <v>23</v>
      </c>
      <c r="L24" s="7" t="s">
        <v>24</v>
      </c>
      <c r="M24" s="7" t="s">
        <v>3</v>
      </c>
      <c r="N24" s="7" t="s">
        <v>4</v>
      </c>
      <c r="O24" s="7" t="s">
        <v>5</v>
      </c>
      <c r="P24" s="7" t="s">
        <v>25</v>
      </c>
      <c r="Q24" s="7" t="s">
        <v>26</v>
      </c>
      <c r="R24" s="7" t="s">
        <v>27</v>
      </c>
      <c r="S24" s="7" t="s">
        <v>9</v>
      </c>
      <c r="T24" s="7" t="s">
        <v>10</v>
      </c>
      <c r="U24" s="7" t="s">
        <v>11</v>
      </c>
      <c r="V24" s="7"/>
      <c r="W24" s="7" t="s">
        <v>12</v>
      </c>
      <c r="X24" s="7" t="s">
        <v>13</v>
      </c>
      <c r="Y24" s="7" t="s">
        <v>14</v>
      </c>
      <c r="Z24" s="7" t="s">
        <v>15</v>
      </c>
      <c r="AA24" s="7" t="s">
        <v>16</v>
      </c>
      <c r="AC24" s="8"/>
      <c r="AD24" s="9"/>
    </row>
    <row r="25" spans="1:30" ht="15.75" thickBot="1" x14ac:dyDescent="0.3">
      <c r="AC25" s="10"/>
      <c r="AD25" s="11"/>
    </row>
    <row r="26" spans="1:30" x14ac:dyDescent="0.25">
      <c r="A26">
        <v>1</v>
      </c>
      <c r="B26">
        <v>66</v>
      </c>
      <c r="C26" t="s">
        <v>123</v>
      </c>
      <c r="D26" s="4">
        <f>1+40+1</f>
        <v>42</v>
      </c>
      <c r="E26" s="2">
        <f>40+1</f>
        <v>41</v>
      </c>
      <c r="F26" s="2">
        <f>40+1</f>
        <v>41</v>
      </c>
      <c r="G26" s="4">
        <f>1+40+1</f>
        <v>42</v>
      </c>
      <c r="H26">
        <v>40</v>
      </c>
      <c r="I26">
        <v>40</v>
      </c>
      <c r="W26">
        <f>SUM(D26:V26)</f>
        <v>246</v>
      </c>
      <c r="X26">
        <f>IF(ISERROR(SMALL($D26:$U26,1)),0,MAX(SMALL($D26:$U26,1),0))</f>
        <v>40</v>
      </c>
      <c r="Y26">
        <f>IF(ISERROR(SMALL($D26:$U26,2)),0,MAX(SMALL($D26:$U26,2),0))</f>
        <v>40</v>
      </c>
      <c r="Z26">
        <f>IF(ISERROR(SMALL($D26:$U26,3)),0,MAX(SMALL($D26:$U26,3),0))</f>
        <v>41</v>
      </c>
      <c r="AA26">
        <f>+W26-X26-Y26-Z26</f>
        <v>125</v>
      </c>
    </row>
    <row r="27" spans="1:30" x14ac:dyDescent="0.25">
      <c r="A27">
        <v>2</v>
      </c>
      <c r="B27">
        <v>99</v>
      </c>
      <c r="C27" t="s">
        <v>126</v>
      </c>
      <c r="D27">
        <v>37</v>
      </c>
      <c r="E27">
        <v>37</v>
      </c>
      <c r="F27">
        <v>35</v>
      </c>
      <c r="G27">
        <v>37</v>
      </c>
      <c r="H27" s="2">
        <f>37+1</f>
        <v>38</v>
      </c>
      <c r="I27" s="2">
        <f>37+1</f>
        <v>38</v>
      </c>
      <c r="W27">
        <f>SUM(D27:V27)</f>
        <v>222</v>
      </c>
      <c r="X27">
        <f t="shared" ref="X27:X30" si="7">IF(ISERROR(SMALL($D27:$U27,1)),0,MAX(SMALL($D27:$U27,1),0))</f>
        <v>35</v>
      </c>
      <c r="Y27">
        <f t="shared" ref="Y27:Y30" si="8">IF(ISERROR(SMALL($D27:$U27,2)),0,MAX(SMALL($D27:$U27,2),0))</f>
        <v>37</v>
      </c>
      <c r="Z27">
        <f t="shared" ref="Z27:Z30" si="9">IF(ISERROR(SMALL($D27:$U27,3)),0,MAX(SMALL($D27:$U27,3),0))</f>
        <v>37</v>
      </c>
      <c r="AA27">
        <f t="shared" ref="AA27:AA30" si="10">+W27-X27-Y27-Z27</f>
        <v>113</v>
      </c>
    </row>
    <row r="28" spans="1:30" x14ac:dyDescent="0.25">
      <c r="A28">
        <v>3</v>
      </c>
      <c r="B28">
        <v>21</v>
      </c>
      <c r="C28" t="s">
        <v>117</v>
      </c>
      <c r="D28">
        <v>35</v>
      </c>
      <c r="E28">
        <v>33</v>
      </c>
      <c r="F28">
        <v>37</v>
      </c>
      <c r="G28">
        <v>35</v>
      </c>
      <c r="H28">
        <v>35</v>
      </c>
      <c r="I28">
        <v>35</v>
      </c>
      <c r="W28">
        <f>SUM(D28:V28)</f>
        <v>210</v>
      </c>
      <c r="X28">
        <f t="shared" si="7"/>
        <v>33</v>
      </c>
      <c r="Y28">
        <f t="shared" si="8"/>
        <v>35</v>
      </c>
      <c r="Z28">
        <f t="shared" si="9"/>
        <v>35</v>
      </c>
      <c r="AA28">
        <f t="shared" si="10"/>
        <v>107</v>
      </c>
    </row>
    <row r="29" spans="1:30" x14ac:dyDescent="0.25">
      <c r="A29">
        <v>4</v>
      </c>
      <c r="B29">
        <v>12</v>
      </c>
      <c r="C29" t="s">
        <v>113</v>
      </c>
      <c r="D29">
        <v>33</v>
      </c>
      <c r="E29">
        <v>35</v>
      </c>
      <c r="F29">
        <v>33</v>
      </c>
      <c r="G29">
        <v>33</v>
      </c>
      <c r="H29">
        <v>33</v>
      </c>
      <c r="I29">
        <v>33</v>
      </c>
      <c r="W29">
        <f>SUM(D29:V29)</f>
        <v>200</v>
      </c>
      <c r="X29">
        <f t="shared" si="7"/>
        <v>33</v>
      </c>
      <c r="Y29">
        <f t="shared" si="8"/>
        <v>33</v>
      </c>
      <c r="Z29">
        <f t="shared" si="9"/>
        <v>33</v>
      </c>
      <c r="AA29">
        <f t="shared" si="10"/>
        <v>101</v>
      </c>
    </row>
    <row r="30" spans="1:30" x14ac:dyDescent="0.25">
      <c r="A30">
        <v>5</v>
      </c>
      <c r="W30">
        <f>SUM(D30:V30)</f>
        <v>0</v>
      </c>
      <c r="X30">
        <f t="shared" si="7"/>
        <v>0</v>
      </c>
      <c r="Y30">
        <f t="shared" si="8"/>
        <v>0</v>
      </c>
      <c r="Z30">
        <f t="shared" si="9"/>
        <v>0</v>
      </c>
      <c r="AA30">
        <f t="shared" si="10"/>
        <v>0</v>
      </c>
    </row>
    <row r="31" spans="1:30" x14ac:dyDescent="0.25">
      <c r="AB31" s="1"/>
      <c r="AC31" s="1"/>
      <c r="AD31" s="1"/>
    </row>
    <row r="32" spans="1:30" x14ac:dyDescent="0.25">
      <c r="D32">
        <f>SUM(D26:D31)</f>
        <v>147</v>
      </c>
      <c r="E32">
        <f t="shared" ref="E32:U32" si="11">SUM(E26:E31)</f>
        <v>146</v>
      </c>
      <c r="F32">
        <f t="shared" si="11"/>
        <v>146</v>
      </c>
      <c r="G32">
        <f>SUM(G26:G31)</f>
        <v>147</v>
      </c>
      <c r="H32">
        <f>SUM(H26:H31)</f>
        <v>146</v>
      </c>
      <c r="I32">
        <f>SUM(I26:I31)</f>
        <v>146</v>
      </c>
      <c r="J32">
        <f t="shared" si="11"/>
        <v>0</v>
      </c>
      <c r="K32">
        <f t="shared" si="11"/>
        <v>0</v>
      </c>
      <c r="L32">
        <f t="shared" si="11"/>
        <v>0</v>
      </c>
      <c r="M32">
        <f t="shared" si="11"/>
        <v>0</v>
      </c>
      <c r="N32">
        <f t="shared" si="11"/>
        <v>0</v>
      </c>
      <c r="O32">
        <f t="shared" si="11"/>
        <v>0</v>
      </c>
      <c r="P32">
        <f t="shared" si="11"/>
        <v>0</v>
      </c>
      <c r="Q32">
        <f t="shared" si="11"/>
        <v>0</v>
      </c>
      <c r="R32">
        <f t="shared" si="11"/>
        <v>0</v>
      </c>
      <c r="S32">
        <f t="shared" si="11"/>
        <v>0</v>
      </c>
      <c r="T32">
        <f t="shared" si="11"/>
        <v>0</v>
      </c>
      <c r="U32">
        <f t="shared" si="11"/>
        <v>0</v>
      </c>
    </row>
    <row r="35" spans="1:2" x14ac:dyDescent="0.25">
      <c r="A35" s="3"/>
      <c r="B35" t="s">
        <v>17</v>
      </c>
    </row>
    <row r="36" spans="1:2" x14ac:dyDescent="0.25">
      <c r="A36" s="2"/>
      <c r="B36" t="s">
        <v>18</v>
      </c>
    </row>
    <row r="37" spans="1:2" x14ac:dyDescent="0.25">
      <c r="A37" s="4"/>
      <c r="B37" t="s">
        <v>19</v>
      </c>
    </row>
    <row r="38" spans="1:2" x14ac:dyDescent="0.25">
      <c r="A38" s="6"/>
      <c r="B38" t="s">
        <v>20</v>
      </c>
    </row>
    <row r="41" spans="1:2" x14ac:dyDescent="0.25">
      <c r="A41" t="s">
        <v>21</v>
      </c>
    </row>
  </sheetData>
  <sortState xmlns:xlrd2="http://schemas.microsoft.com/office/spreadsheetml/2017/richdata2" ref="B3:W14">
    <sortCondition descending="1" ref="W3:W14"/>
  </sortState>
  <mergeCells count="1">
    <mergeCell ref="AC1:A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29"/>
  <sheetViews>
    <sheetView zoomScale="75" zoomScaleNormal="75" workbookViewId="0">
      <selection activeCell="G3" sqref="G3:G11"/>
    </sheetView>
  </sheetViews>
  <sheetFormatPr defaultRowHeight="15" x14ac:dyDescent="0.25"/>
  <cols>
    <col min="3" max="3" width="21.42578125" bestFit="1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244</v>
      </c>
      <c r="H1" s="7" t="s">
        <v>245</v>
      </c>
      <c r="I1" s="7" t="s">
        <v>246</v>
      </c>
      <c r="J1" s="7" t="s">
        <v>22</v>
      </c>
      <c r="K1" s="7" t="s">
        <v>23</v>
      </c>
      <c r="L1" s="7" t="s">
        <v>24</v>
      </c>
      <c r="M1" s="7" t="s">
        <v>3</v>
      </c>
      <c r="N1" s="7" t="s">
        <v>4</v>
      </c>
      <c r="O1" s="7" t="s">
        <v>5</v>
      </c>
      <c r="P1" s="7" t="s">
        <v>25</v>
      </c>
      <c r="Q1" s="7" t="s">
        <v>26</v>
      </c>
      <c r="R1" s="7" t="s">
        <v>27</v>
      </c>
      <c r="S1" s="7" t="s">
        <v>9</v>
      </c>
      <c r="T1" s="7" t="s">
        <v>10</v>
      </c>
      <c r="U1" s="7" t="s">
        <v>11</v>
      </c>
      <c r="V1" s="7"/>
      <c r="W1" s="7" t="s">
        <v>12</v>
      </c>
      <c r="X1" s="7" t="s">
        <v>13</v>
      </c>
      <c r="Y1" s="7" t="s">
        <v>14</v>
      </c>
      <c r="Z1" s="7" t="s">
        <v>15</v>
      </c>
      <c r="AA1" s="7" t="s">
        <v>16</v>
      </c>
      <c r="AC1" s="16" t="s">
        <v>159</v>
      </c>
      <c r="AD1" s="17"/>
    </row>
    <row r="2" spans="1:30" x14ac:dyDescent="0.25">
      <c r="AC2" s="8"/>
      <c r="AD2" s="9"/>
    </row>
    <row r="3" spans="1:30" x14ac:dyDescent="0.25">
      <c r="A3">
        <v>1</v>
      </c>
      <c r="B3">
        <v>29</v>
      </c>
      <c r="C3" t="s">
        <v>240</v>
      </c>
      <c r="D3">
        <v>40</v>
      </c>
      <c r="E3" s="2">
        <f>40+1</f>
        <v>41</v>
      </c>
      <c r="F3" s="2">
        <f>40+1</f>
        <v>41</v>
      </c>
      <c r="G3" s="4">
        <f>1+40+1</f>
        <v>42</v>
      </c>
      <c r="H3">
        <v>40</v>
      </c>
      <c r="I3" s="2">
        <f>40+1</f>
        <v>41</v>
      </c>
      <c r="W3">
        <f t="shared" ref="W3:W13" si="0">SUM(D3:V3)</f>
        <v>245</v>
      </c>
      <c r="X3">
        <f t="shared" ref="X3:X13" si="1">IF(ISERROR(SMALL($D3:$U3,1)),0,MAX(SMALL($D3:$U3,1),0))</f>
        <v>40</v>
      </c>
      <c r="Y3">
        <f t="shared" ref="Y3:Y13" si="2">IF(ISERROR(SMALL($D3:$U3,2)),0,MAX(SMALL($D3:$U3,2),0))</f>
        <v>40</v>
      </c>
      <c r="Z3">
        <f t="shared" ref="Z3:Z13" si="3">IF(ISERROR(SMALL($D3:$U3,3)),0,MAX(SMALL($D3:$U3,3),0))</f>
        <v>41</v>
      </c>
      <c r="AA3">
        <f t="shared" ref="AA3" si="4">+W3-X3-Y3-Z3</f>
        <v>124</v>
      </c>
      <c r="AC3" s="8" t="s">
        <v>160</v>
      </c>
      <c r="AD3" s="9">
        <v>40</v>
      </c>
    </row>
    <row r="4" spans="1:30" x14ac:dyDescent="0.25">
      <c r="A4">
        <v>2</v>
      </c>
      <c r="B4">
        <v>53</v>
      </c>
      <c r="C4" t="s">
        <v>105</v>
      </c>
      <c r="D4" s="4">
        <f>1+37+1</f>
        <v>39</v>
      </c>
      <c r="E4">
        <v>37</v>
      </c>
      <c r="F4">
        <v>37</v>
      </c>
      <c r="G4">
        <v>35</v>
      </c>
      <c r="H4">
        <v>35</v>
      </c>
      <c r="I4">
        <v>37</v>
      </c>
      <c r="W4">
        <f t="shared" si="0"/>
        <v>220</v>
      </c>
      <c r="X4">
        <f t="shared" si="1"/>
        <v>35</v>
      </c>
      <c r="Y4">
        <f t="shared" si="2"/>
        <v>35</v>
      </c>
      <c r="Z4">
        <f t="shared" si="3"/>
        <v>37</v>
      </c>
      <c r="AA4">
        <f t="shared" ref="AA4:AA13" si="5">+W4-X4-Y4-Z4</f>
        <v>113</v>
      </c>
      <c r="AC4" s="8" t="s">
        <v>161</v>
      </c>
      <c r="AD4" s="9">
        <v>37</v>
      </c>
    </row>
    <row r="5" spans="1:30" x14ac:dyDescent="0.25">
      <c r="A5">
        <v>3</v>
      </c>
      <c r="B5">
        <v>26</v>
      </c>
      <c r="C5" t="s">
        <v>241</v>
      </c>
      <c r="D5">
        <v>35</v>
      </c>
      <c r="E5">
        <v>35</v>
      </c>
      <c r="F5">
        <v>30</v>
      </c>
      <c r="G5">
        <v>30</v>
      </c>
      <c r="H5">
        <v>29</v>
      </c>
      <c r="I5">
        <v>31</v>
      </c>
      <c r="W5">
        <f t="shared" si="0"/>
        <v>190</v>
      </c>
      <c r="X5">
        <f t="shared" si="1"/>
        <v>29</v>
      </c>
      <c r="Y5">
        <f t="shared" si="2"/>
        <v>30</v>
      </c>
      <c r="Z5">
        <f t="shared" si="3"/>
        <v>30</v>
      </c>
      <c r="AA5">
        <f t="shared" si="5"/>
        <v>101</v>
      </c>
      <c r="AC5" s="8" t="s">
        <v>162</v>
      </c>
      <c r="AD5" s="9">
        <v>35</v>
      </c>
    </row>
    <row r="6" spans="1:30" x14ac:dyDescent="0.25">
      <c r="A6">
        <v>4</v>
      </c>
      <c r="B6">
        <v>58</v>
      </c>
      <c r="C6" t="s">
        <v>242</v>
      </c>
      <c r="D6">
        <v>33</v>
      </c>
      <c r="E6">
        <v>33</v>
      </c>
      <c r="F6">
        <v>31</v>
      </c>
      <c r="G6">
        <v>29</v>
      </c>
      <c r="H6">
        <v>31</v>
      </c>
      <c r="I6">
        <v>29</v>
      </c>
      <c r="W6">
        <f t="shared" si="0"/>
        <v>186</v>
      </c>
      <c r="X6">
        <f t="shared" si="1"/>
        <v>29</v>
      </c>
      <c r="Y6">
        <f t="shared" si="2"/>
        <v>29</v>
      </c>
      <c r="Z6">
        <f t="shared" si="3"/>
        <v>31</v>
      </c>
      <c r="AA6">
        <f t="shared" si="5"/>
        <v>97</v>
      </c>
      <c r="AC6" s="8" t="s">
        <v>163</v>
      </c>
      <c r="AD6" s="9">
        <v>33</v>
      </c>
    </row>
    <row r="7" spans="1:30" x14ac:dyDescent="0.25">
      <c r="A7">
        <v>5</v>
      </c>
      <c r="B7">
        <v>36</v>
      </c>
      <c r="C7" t="s">
        <v>243</v>
      </c>
      <c r="D7">
        <v>31</v>
      </c>
      <c r="E7">
        <v>30</v>
      </c>
      <c r="F7">
        <v>35</v>
      </c>
      <c r="G7">
        <v>28</v>
      </c>
      <c r="H7">
        <v>30</v>
      </c>
      <c r="I7">
        <v>30</v>
      </c>
      <c r="W7">
        <f t="shared" si="0"/>
        <v>184</v>
      </c>
      <c r="X7">
        <f t="shared" si="1"/>
        <v>28</v>
      </c>
      <c r="Y7">
        <f t="shared" si="2"/>
        <v>30</v>
      </c>
      <c r="Z7">
        <f t="shared" si="3"/>
        <v>30</v>
      </c>
      <c r="AA7">
        <f t="shared" si="5"/>
        <v>96</v>
      </c>
      <c r="AC7" s="8" t="s">
        <v>164</v>
      </c>
      <c r="AD7" s="9">
        <v>31</v>
      </c>
    </row>
    <row r="8" spans="1:30" x14ac:dyDescent="0.25">
      <c r="A8">
        <v>6</v>
      </c>
      <c r="B8">
        <v>9</v>
      </c>
      <c r="C8" t="s">
        <v>103</v>
      </c>
      <c r="D8">
        <v>28</v>
      </c>
      <c r="E8">
        <v>28</v>
      </c>
      <c r="F8">
        <v>28</v>
      </c>
      <c r="G8">
        <v>27</v>
      </c>
      <c r="H8">
        <v>28</v>
      </c>
      <c r="I8">
        <v>27</v>
      </c>
      <c r="W8">
        <f t="shared" si="0"/>
        <v>166</v>
      </c>
      <c r="X8">
        <f t="shared" si="1"/>
        <v>27</v>
      </c>
      <c r="Y8">
        <f t="shared" si="2"/>
        <v>27</v>
      </c>
      <c r="Z8">
        <f t="shared" si="3"/>
        <v>28</v>
      </c>
      <c r="AA8">
        <f t="shared" si="5"/>
        <v>84</v>
      </c>
      <c r="AC8" s="8" t="s">
        <v>165</v>
      </c>
      <c r="AD8" s="9">
        <v>30</v>
      </c>
    </row>
    <row r="9" spans="1:30" x14ac:dyDescent="0.25">
      <c r="A9">
        <v>7</v>
      </c>
      <c r="B9">
        <v>16</v>
      </c>
      <c r="C9" t="s">
        <v>273</v>
      </c>
      <c r="D9">
        <v>0</v>
      </c>
      <c r="E9">
        <v>0</v>
      </c>
      <c r="F9">
        <v>0</v>
      </c>
      <c r="G9">
        <v>37</v>
      </c>
      <c r="H9" s="2">
        <f>37+1</f>
        <v>38</v>
      </c>
      <c r="I9">
        <v>28</v>
      </c>
      <c r="W9">
        <f t="shared" si="0"/>
        <v>103</v>
      </c>
      <c r="X9">
        <f t="shared" si="1"/>
        <v>0</v>
      </c>
      <c r="Y9">
        <f t="shared" si="2"/>
        <v>0</v>
      </c>
      <c r="Z9">
        <f t="shared" si="3"/>
        <v>0</v>
      </c>
      <c r="AA9">
        <f t="shared" si="5"/>
        <v>103</v>
      </c>
      <c r="AC9" s="8" t="s">
        <v>166</v>
      </c>
      <c r="AD9" s="9">
        <v>29</v>
      </c>
    </row>
    <row r="10" spans="1:30" x14ac:dyDescent="0.25">
      <c r="A10">
        <v>8</v>
      </c>
      <c r="B10">
        <v>67</v>
      </c>
      <c r="C10" t="s">
        <v>274</v>
      </c>
      <c r="D10">
        <v>0</v>
      </c>
      <c r="E10">
        <v>0</v>
      </c>
      <c r="F10">
        <v>0</v>
      </c>
      <c r="G10">
        <v>31</v>
      </c>
      <c r="H10">
        <v>33</v>
      </c>
      <c r="I10">
        <v>35</v>
      </c>
      <c r="W10">
        <f t="shared" si="0"/>
        <v>99</v>
      </c>
      <c r="X10">
        <f t="shared" si="1"/>
        <v>0</v>
      </c>
      <c r="Y10">
        <f t="shared" si="2"/>
        <v>0</v>
      </c>
      <c r="Z10">
        <f t="shared" si="3"/>
        <v>0</v>
      </c>
      <c r="AA10">
        <f t="shared" si="5"/>
        <v>99</v>
      </c>
      <c r="AC10" s="8" t="s">
        <v>167</v>
      </c>
      <c r="AD10" s="9">
        <v>28</v>
      </c>
    </row>
    <row r="11" spans="1:30" x14ac:dyDescent="0.25">
      <c r="A11">
        <v>9</v>
      </c>
      <c r="B11">
        <v>3</v>
      </c>
      <c r="C11" t="s">
        <v>102</v>
      </c>
      <c r="D11">
        <v>30</v>
      </c>
      <c r="E11">
        <v>31</v>
      </c>
      <c r="F11">
        <v>33</v>
      </c>
      <c r="G11">
        <v>0</v>
      </c>
      <c r="H11">
        <v>0</v>
      </c>
      <c r="I11">
        <v>0</v>
      </c>
      <c r="W11">
        <f t="shared" si="0"/>
        <v>94</v>
      </c>
      <c r="X11">
        <f t="shared" si="1"/>
        <v>0</v>
      </c>
      <c r="Y11">
        <f t="shared" si="2"/>
        <v>0</v>
      </c>
      <c r="Z11">
        <f t="shared" si="3"/>
        <v>0</v>
      </c>
      <c r="AA11">
        <f t="shared" si="5"/>
        <v>94</v>
      </c>
      <c r="AC11" s="8" t="s">
        <v>168</v>
      </c>
      <c r="AD11" s="9">
        <v>27</v>
      </c>
    </row>
    <row r="12" spans="1:30" x14ac:dyDescent="0.25">
      <c r="A12">
        <v>10</v>
      </c>
      <c r="B12">
        <v>81</v>
      </c>
      <c r="C12" t="s">
        <v>275</v>
      </c>
      <c r="D12">
        <v>0</v>
      </c>
      <c r="E12">
        <v>0</v>
      </c>
      <c r="F12">
        <v>0</v>
      </c>
      <c r="G12">
        <v>33</v>
      </c>
      <c r="H12">
        <v>27</v>
      </c>
      <c r="I12">
        <v>33</v>
      </c>
      <c r="W12">
        <f t="shared" si="0"/>
        <v>93</v>
      </c>
      <c r="X12">
        <f t="shared" si="1"/>
        <v>0</v>
      </c>
      <c r="Y12">
        <f t="shared" si="2"/>
        <v>0</v>
      </c>
      <c r="Z12">
        <f t="shared" si="3"/>
        <v>0</v>
      </c>
      <c r="AA12">
        <f t="shared" si="5"/>
        <v>93</v>
      </c>
      <c r="AC12" s="8" t="s">
        <v>169</v>
      </c>
      <c r="AD12" s="9">
        <v>26</v>
      </c>
    </row>
    <row r="13" spans="1:30" x14ac:dyDescent="0.25">
      <c r="A13">
        <v>11</v>
      </c>
      <c r="B13">
        <v>31</v>
      </c>
      <c r="C13" t="s">
        <v>104</v>
      </c>
      <c r="D13">
        <v>29</v>
      </c>
      <c r="E13">
        <v>29</v>
      </c>
      <c r="F13">
        <v>29</v>
      </c>
      <c r="G13">
        <v>0</v>
      </c>
      <c r="H13">
        <v>0</v>
      </c>
      <c r="I13">
        <v>0</v>
      </c>
      <c r="W13">
        <f t="shared" si="0"/>
        <v>87</v>
      </c>
      <c r="X13">
        <f t="shared" si="1"/>
        <v>0</v>
      </c>
      <c r="Y13">
        <f t="shared" si="2"/>
        <v>0</v>
      </c>
      <c r="Z13">
        <f t="shared" si="3"/>
        <v>0</v>
      </c>
      <c r="AA13">
        <f t="shared" si="5"/>
        <v>87</v>
      </c>
      <c r="AC13" s="8" t="s">
        <v>170</v>
      </c>
      <c r="AD13" s="9">
        <v>25</v>
      </c>
    </row>
    <row r="14" spans="1:30" x14ac:dyDescent="0.25">
      <c r="AC14" s="8" t="s">
        <v>171</v>
      </c>
      <c r="AD14" s="9">
        <v>24</v>
      </c>
    </row>
    <row r="15" spans="1:30" x14ac:dyDescent="0.25">
      <c r="AC15" s="8" t="s">
        <v>172</v>
      </c>
      <c r="AD15" s="9">
        <v>23</v>
      </c>
    </row>
    <row r="16" spans="1:30" x14ac:dyDescent="0.25">
      <c r="AC16" s="8" t="s">
        <v>173</v>
      </c>
      <c r="AD16" s="9">
        <v>22</v>
      </c>
    </row>
    <row r="17" spans="1:30" x14ac:dyDescent="0.25">
      <c r="AC17" s="8" t="s">
        <v>174</v>
      </c>
      <c r="AD17" s="9">
        <v>21</v>
      </c>
    </row>
    <row r="18" spans="1:30" x14ac:dyDescent="0.25">
      <c r="D18">
        <f>SUM(D3:D10)</f>
        <v>206</v>
      </c>
      <c r="E18">
        <f>SUM(E3:E15)</f>
        <v>264</v>
      </c>
      <c r="F18">
        <f t="shared" ref="F18:U18" si="6">SUM(F3:F15)</f>
        <v>264</v>
      </c>
      <c r="G18">
        <f t="shared" si="6"/>
        <v>292</v>
      </c>
      <c r="H18">
        <f t="shared" si="6"/>
        <v>291</v>
      </c>
      <c r="I18">
        <f t="shared" si="6"/>
        <v>291</v>
      </c>
      <c r="J18">
        <f t="shared" si="6"/>
        <v>0</v>
      </c>
      <c r="K18">
        <f t="shared" si="6"/>
        <v>0</v>
      </c>
      <c r="L18">
        <f t="shared" si="6"/>
        <v>0</v>
      </c>
      <c r="M18">
        <f t="shared" si="6"/>
        <v>0</v>
      </c>
      <c r="N18">
        <f t="shared" si="6"/>
        <v>0</v>
      </c>
      <c r="O18">
        <f t="shared" si="6"/>
        <v>0</v>
      </c>
      <c r="P18">
        <f t="shared" si="6"/>
        <v>0</v>
      </c>
      <c r="Q18">
        <f t="shared" si="6"/>
        <v>0</v>
      </c>
      <c r="R18">
        <f t="shared" si="6"/>
        <v>0</v>
      </c>
      <c r="S18">
        <f t="shared" si="6"/>
        <v>0</v>
      </c>
      <c r="T18">
        <f t="shared" si="6"/>
        <v>0</v>
      </c>
      <c r="U18">
        <f t="shared" si="6"/>
        <v>0</v>
      </c>
      <c r="AC18" s="8" t="s">
        <v>175</v>
      </c>
      <c r="AD18" s="9">
        <v>20</v>
      </c>
    </row>
    <row r="19" spans="1:30" x14ac:dyDescent="0.25">
      <c r="AC19" s="8" t="s">
        <v>176</v>
      </c>
      <c r="AD19" s="9">
        <v>19</v>
      </c>
    </row>
    <row r="20" spans="1:30" x14ac:dyDescent="0.25">
      <c r="AC20" s="8" t="s">
        <v>177</v>
      </c>
      <c r="AD20" s="9">
        <v>18</v>
      </c>
    </row>
    <row r="21" spans="1:30" x14ac:dyDescent="0.25">
      <c r="AC21" s="8" t="s">
        <v>178</v>
      </c>
      <c r="AD21" s="9">
        <v>17</v>
      </c>
    </row>
    <row r="22" spans="1:30" x14ac:dyDescent="0.25">
      <c r="AC22" s="8" t="s">
        <v>179</v>
      </c>
      <c r="AD22" s="9">
        <v>16</v>
      </c>
    </row>
    <row r="23" spans="1:30" x14ac:dyDescent="0.25">
      <c r="A23" s="3"/>
      <c r="B23" t="s">
        <v>17</v>
      </c>
      <c r="AC23" s="8"/>
      <c r="AD23" s="9"/>
    </row>
    <row r="24" spans="1:30" ht="15.75" thickBot="1" x14ac:dyDescent="0.3">
      <c r="A24" s="2"/>
      <c r="B24" t="s">
        <v>18</v>
      </c>
      <c r="AC24" s="10"/>
      <c r="AD24" s="11"/>
    </row>
    <row r="25" spans="1:30" x14ac:dyDescent="0.25">
      <c r="A25" s="4"/>
      <c r="B25" t="s">
        <v>19</v>
      </c>
    </row>
    <row r="26" spans="1:30" x14ac:dyDescent="0.25">
      <c r="A26" s="6"/>
      <c r="B26" t="s">
        <v>20</v>
      </c>
    </row>
    <row r="29" spans="1:30" x14ac:dyDescent="0.25">
      <c r="A29" t="s">
        <v>21</v>
      </c>
    </row>
  </sheetData>
  <sortState xmlns:xlrd2="http://schemas.microsoft.com/office/spreadsheetml/2017/richdata2" ref="B3:W13">
    <sortCondition descending="1" ref="W3:W13"/>
  </sortState>
  <mergeCells count="1">
    <mergeCell ref="AC1:A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42"/>
  <sheetViews>
    <sheetView zoomScale="75" zoomScaleNormal="75" workbookViewId="0">
      <selection sqref="A1:XFD43"/>
    </sheetView>
  </sheetViews>
  <sheetFormatPr defaultRowHeight="15" x14ac:dyDescent="0.25"/>
  <cols>
    <col min="1" max="1" width="14.140625" customWidth="1"/>
    <col min="2" max="2" width="9.85546875" customWidth="1"/>
    <col min="3" max="3" width="17.85546875" bestFit="1" customWidth="1"/>
    <col min="4" max="9" width="10.5703125"/>
    <col min="10" max="21" width="11.85546875" customWidth="1"/>
    <col min="23" max="26" width="12.140625" customWidth="1"/>
    <col min="27" max="27" width="9.42578125" customWidth="1"/>
    <col min="29" max="30" width="8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244</v>
      </c>
      <c r="H1" s="7" t="s">
        <v>245</v>
      </c>
      <c r="I1" s="7" t="s">
        <v>246</v>
      </c>
      <c r="J1" s="7" t="s">
        <v>22</v>
      </c>
      <c r="K1" s="7" t="s">
        <v>23</v>
      </c>
      <c r="L1" s="7" t="s">
        <v>24</v>
      </c>
      <c r="M1" s="7" t="s">
        <v>3</v>
      </c>
      <c r="N1" s="7" t="s">
        <v>4</v>
      </c>
      <c r="O1" s="7" t="s">
        <v>5</v>
      </c>
      <c r="P1" s="7" t="s">
        <v>25</v>
      </c>
      <c r="Q1" s="7" t="s">
        <v>26</v>
      </c>
      <c r="R1" s="7" t="s">
        <v>27</v>
      </c>
      <c r="S1" s="7" t="s">
        <v>9</v>
      </c>
      <c r="T1" s="7" t="s">
        <v>10</v>
      </c>
      <c r="U1" s="7" t="s">
        <v>11</v>
      </c>
      <c r="V1" s="7"/>
      <c r="W1" s="7" t="s">
        <v>12</v>
      </c>
      <c r="X1" s="7" t="s">
        <v>13</v>
      </c>
      <c r="Y1" s="7" t="s">
        <v>14</v>
      </c>
      <c r="Z1" s="7" t="s">
        <v>15</v>
      </c>
      <c r="AA1" s="7" t="s">
        <v>16</v>
      </c>
      <c r="AC1" s="16" t="s">
        <v>159</v>
      </c>
      <c r="AD1" s="17"/>
    </row>
    <row r="2" spans="1:30" x14ac:dyDescent="0.25">
      <c r="AC2" s="8"/>
      <c r="AD2" s="9"/>
    </row>
    <row r="3" spans="1:30" x14ac:dyDescent="0.25">
      <c r="A3">
        <v>1</v>
      </c>
      <c r="B3">
        <v>116</v>
      </c>
      <c r="C3" t="s">
        <v>142</v>
      </c>
      <c r="D3">
        <v>40</v>
      </c>
      <c r="E3" s="2">
        <f>37+1</f>
        <v>38</v>
      </c>
      <c r="F3">
        <v>37</v>
      </c>
      <c r="G3">
        <v>40</v>
      </c>
      <c r="H3" s="2">
        <f>40+1</f>
        <v>41</v>
      </c>
      <c r="I3" s="2">
        <f>37+1</f>
        <v>38</v>
      </c>
      <c r="W3">
        <f t="shared" ref="W3:W13" si="0">SUM(D3:V3)</f>
        <v>234</v>
      </c>
      <c r="X3">
        <f t="shared" ref="X3:X16" si="1">IF(ISERROR(SMALL($D3:$U3,1)),0,MAX(SMALL($D3:$U3,1),0))</f>
        <v>37</v>
      </c>
      <c r="Y3">
        <f t="shared" ref="Y3:Y16" si="2">IF(ISERROR(SMALL($D3:$U3,2)),0,MAX(SMALL($D3:$U3,2),0))</f>
        <v>38</v>
      </c>
      <c r="Z3">
        <f t="shared" ref="Z3:Z16" si="3">IF(ISERROR(SMALL($D3:$U3,3)),0,MAX(SMALL($D3:$U3,3),0))</f>
        <v>38</v>
      </c>
      <c r="AA3">
        <f t="shared" ref="AA3:AA16" si="4">+W3-X3-Y3-Z3</f>
        <v>121</v>
      </c>
      <c r="AC3" s="8" t="s">
        <v>160</v>
      </c>
      <c r="AD3" s="9">
        <v>40</v>
      </c>
    </row>
    <row r="4" spans="1:30" x14ac:dyDescent="0.25">
      <c r="A4">
        <v>2</v>
      </c>
      <c r="B4">
        <v>131</v>
      </c>
      <c r="C4" t="s">
        <v>143</v>
      </c>
      <c r="D4">
        <v>31</v>
      </c>
      <c r="E4">
        <v>40</v>
      </c>
      <c r="F4">
        <v>28</v>
      </c>
      <c r="G4" s="4">
        <f>1+37+1</f>
        <v>39</v>
      </c>
      <c r="H4">
        <v>37</v>
      </c>
      <c r="I4">
        <v>40</v>
      </c>
      <c r="W4">
        <f t="shared" si="0"/>
        <v>215</v>
      </c>
      <c r="X4">
        <f t="shared" si="1"/>
        <v>28</v>
      </c>
      <c r="Y4">
        <f t="shared" si="2"/>
        <v>31</v>
      </c>
      <c r="Z4">
        <f t="shared" si="3"/>
        <v>37</v>
      </c>
      <c r="AA4">
        <f t="shared" si="4"/>
        <v>119</v>
      </c>
      <c r="AC4" s="8" t="s">
        <v>161</v>
      </c>
      <c r="AD4" s="9">
        <v>37</v>
      </c>
    </row>
    <row r="5" spans="1:30" x14ac:dyDescent="0.25">
      <c r="A5">
        <v>3</v>
      </c>
      <c r="B5">
        <v>107</v>
      </c>
      <c r="C5" t="s">
        <v>141</v>
      </c>
      <c r="D5">
        <v>37</v>
      </c>
      <c r="E5">
        <v>30</v>
      </c>
      <c r="F5">
        <v>30</v>
      </c>
      <c r="G5">
        <v>33</v>
      </c>
      <c r="H5">
        <v>35</v>
      </c>
      <c r="I5">
        <v>31</v>
      </c>
      <c r="W5">
        <f t="shared" si="0"/>
        <v>196</v>
      </c>
      <c r="X5">
        <f t="shared" si="1"/>
        <v>30</v>
      </c>
      <c r="Y5">
        <f t="shared" si="2"/>
        <v>30</v>
      </c>
      <c r="Z5">
        <f t="shared" si="3"/>
        <v>31</v>
      </c>
      <c r="AA5">
        <f t="shared" si="4"/>
        <v>105</v>
      </c>
      <c r="AC5" s="8" t="s">
        <v>162</v>
      </c>
      <c r="AD5" s="9">
        <v>35</v>
      </c>
    </row>
    <row r="6" spans="1:30" x14ac:dyDescent="0.25">
      <c r="A6">
        <v>4</v>
      </c>
      <c r="B6">
        <v>124</v>
      </c>
      <c r="C6" t="s">
        <v>237</v>
      </c>
      <c r="D6">
        <v>29</v>
      </c>
      <c r="E6">
        <v>29</v>
      </c>
      <c r="F6">
        <v>27</v>
      </c>
      <c r="G6">
        <v>35</v>
      </c>
      <c r="H6">
        <v>33</v>
      </c>
      <c r="I6">
        <v>35</v>
      </c>
      <c r="W6">
        <f t="shared" si="0"/>
        <v>188</v>
      </c>
      <c r="X6">
        <f t="shared" si="1"/>
        <v>27</v>
      </c>
      <c r="Y6">
        <f t="shared" si="2"/>
        <v>29</v>
      </c>
      <c r="Z6">
        <f t="shared" si="3"/>
        <v>29</v>
      </c>
      <c r="AA6">
        <f t="shared" si="4"/>
        <v>103</v>
      </c>
      <c r="AC6" s="8" t="s">
        <v>163</v>
      </c>
      <c r="AD6" s="9">
        <v>33</v>
      </c>
    </row>
    <row r="7" spans="1:30" x14ac:dyDescent="0.25">
      <c r="A7">
        <v>5</v>
      </c>
      <c r="B7">
        <v>171</v>
      </c>
      <c r="C7" t="s">
        <v>144</v>
      </c>
      <c r="D7">
        <v>35</v>
      </c>
      <c r="E7">
        <v>27</v>
      </c>
      <c r="F7">
        <v>35</v>
      </c>
      <c r="G7">
        <v>30</v>
      </c>
      <c r="H7">
        <v>31</v>
      </c>
      <c r="I7">
        <v>28</v>
      </c>
      <c r="W7">
        <f t="shared" si="0"/>
        <v>186</v>
      </c>
      <c r="X7">
        <f t="shared" si="1"/>
        <v>27</v>
      </c>
      <c r="Y7">
        <f t="shared" si="2"/>
        <v>28</v>
      </c>
      <c r="Z7">
        <f t="shared" si="3"/>
        <v>30</v>
      </c>
      <c r="AA7">
        <f t="shared" si="4"/>
        <v>101</v>
      </c>
      <c r="AC7" s="8" t="s">
        <v>164</v>
      </c>
      <c r="AD7" s="9">
        <v>31</v>
      </c>
    </row>
    <row r="8" spans="1:30" x14ac:dyDescent="0.25">
      <c r="A8">
        <v>6</v>
      </c>
      <c r="B8">
        <v>177</v>
      </c>
      <c r="C8" t="s">
        <v>238</v>
      </c>
      <c r="D8">
        <v>27</v>
      </c>
      <c r="E8">
        <v>28</v>
      </c>
      <c r="F8">
        <v>29</v>
      </c>
      <c r="G8">
        <v>29</v>
      </c>
      <c r="H8">
        <v>29</v>
      </c>
      <c r="I8">
        <v>30</v>
      </c>
      <c r="W8">
        <f t="shared" si="0"/>
        <v>172</v>
      </c>
      <c r="X8">
        <f t="shared" si="1"/>
        <v>27</v>
      </c>
      <c r="Y8">
        <f t="shared" si="2"/>
        <v>28</v>
      </c>
      <c r="Z8">
        <f t="shared" si="3"/>
        <v>29</v>
      </c>
      <c r="AA8">
        <f t="shared" si="4"/>
        <v>88</v>
      </c>
      <c r="AC8" s="8" t="s">
        <v>165</v>
      </c>
      <c r="AD8" s="9">
        <v>30</v>
      </c>
    </row>
    <row r="9" spans="1:30" x14ac:dyDescent="0.25">
      <c r="A9">
        <v>7</v>
      </c>
      <c r="B9">
        <v>105</v>
      </c>
      <c r="C9" t="s">
        <v>239</v>
      </c>
      <c r="D9">
        <v>26</v>
      </c>
      <c r="E9">
        <v>26</v>
      </c>
      <c r="F9">
        <v>26</v>
      </c>
      <c r="G9">
        <v>28</v>
      </c>
      <c r="H9">
        <v>28</v>
      </c>
      <c r="I9">
        <v>29</v>
      </c>
      <c r="W9">
        <f t="shared" si="0"/>
        <v>163</v>
      </c>
      <c r="X9">
        <f t="shared" si="1"/>
        <v>26</v>
      </c>
      <c r="Y9">
        <f t="shared" si="2"/>
        <v>26</v>
      </c>
      <c r="Z9">
        <f t="shared" si="3"/>
        <v>26</v>
      </c>
      <c r="AA9">
        <f t="shared" si="4"/>
        <v>85</v>
      </c>
      <c r="AC9" s="8" t="s">
        <v>166</v>
      </c>
      <c r="AD9" s="9">
        <v>29</v>
      </c>
    </row>
    <row r="10" spans="1:30" x14ac:dyDescent="0.25">
      <c r="A10">
        <v>8</v>
      </c>
      <c r="B10">
        <v>191</v>
      </c>
      <c r="C10" t="s">
        <v>234</v>
      </c>
      <c r="D10" s="4">
        <f>1+33+1</f>
        <v>35</v>
      </c>
      <c r="E10">
        <v>35</v>
      </c>
      <c r="F10" s="2">
        <f>40+1</f>
        <v>41</v>
      </c>
      <c r="G10">
        <v>0</v>
      </c>
      <c r="H10">
        <v>0</v>
      </c>
      <c r="I10">
        <v>0</v>
      </c>
      <c r="W10">
        <f t="shared" si="0"/>
        <v>111</v>
      </c>
      <c r="X10">
        <f t="shared" si="1"/>
        <v>0</v>
      </c>
      <c r="Y10">
        <f t="shared" si="2"/>
        <v>0</v>
      </c>
      <c r="Z10">
        <f t="shared" si="3"/>
        <v>0</v>
      </c>
      <c r="AA10">
        <f t="shared" si="4"/>
        <v>111</v>
      </c>
      <c r="AC10" s="8" t="s">
        <v>167</v>
      </c>
      <c r="AD10" s="9">
        <v>28</v>
      </c>
    </row>
    <row r="11" spans="1:30" x14ac:dyDescent="0.25">
      <c r="A11">
        <v>9</v>
      </c>
      <c r="B11">
        <v>165</v>
      </c>
      <c r="C11" t="s">
        <v>235</v>
      </c>
      <c r="D11">
        <v>30</v>
      </c>
      <c r="E11">
        <v>33</v>
      </c>
      <c r="F11">
        <v>31</v>
      </c>
      <c r="G11">
        <v>0</v>
      </c>
      <c r="H11">
        <v>0</v>
      </c>
      <c r="I11">
        <v>0</v>
      </c>
      <c r="W11">
        <f t="shared" si="0"/>
        <v>94</v>
      </c>
      <c r="X11">
        <f t="shared" si="1"/>
        <v>0</v>
      </c>
      <c r="Y11">
        <f t="shared" si="2"/>
        <v>0</v>
      </c>
      <c r="Z11">
        <f t="shared" si="3"/>
        <v>0</v>
      </c>
      <c r="AA11">
        <f t="shared" si="4"/>
        <v>94</v>
      </c>
      <c r="AC11" s="8" t="s">
        <v>168</v>
      </c>
      <c r="AD11" s="9">
        <v>27</v>
      </c>
    </row>
    <row r="12" spans="1:30" x14ac:dyDescent="0.25">
      <c r="A12">
        <v>10</v>
      </c>
      <c r="B12">
        <v>164</v>
      </c>
      <c r="C12" t="s">
        <v>276</v>
      </c>
      <c r="D12">
        <v>0</v>
      </c>
      <c r="E12">
        <v>0</v>
      </c>
      <c r="F12">
        <v>0</v>
      </c>
      <c r="G12">
        <v>31</v>
      </c>
      <c r="H12">
        <v>30</v>
      </c>
      <c r="I12">
        <v>33</v>
      </c>
      <c r="W12">
        <f t="shared" si="0"/>
        <v>94</v>
      </c>
      <c r="X12">
        <f t="shared" si="1"/>
        <v>0</v>
      </c>
      <c r="Y12">
        <f t="shared" si="2"/>
        <v>0</v>
      </c>
      <c r="Z12">
        <f t="shared" si="3"/>
        <v>0</v>
      </c>
      <c r="AA12">
        <f t="shared" si="4"/>
        <v>94</v>
      </c>
      <c r="AC12" s="8" t="s">
        <v>169</v>
      </c>
      <c r="AD12" s="9">
        <v>26</v>
      </c>
    </row>
    <row r="13" spans="1:30" x14ac:dyDescent="0.25">
      <c r="A13">
        <v>11</v>
      </c>
      <c r="B13">
        <v>166</v>
      </c>
      <c r="C13" t="s">
        <v>236</v>
      </c>
      <c r="D13">
        <v>28</v>
      </c>
      <c r="E13">
        <v>31</v>
      </c>
      <c r="F13">
        <v>33</v>
      </c>
      <c r="G13">
        <v>0</v>
      </c>
      <c r="H13">
        <v>0</v>
      </c>
      <c r="I13">
        <v>0</v>
      </c>
      <c r="W13">
        <f t="shared" si="0"/>
        <v>92</v>
      </c>
      <c r="X13">
        <f t="shared" si="1"/>
        <v>0</v>
      </c>
      <c r="Y13">
        <f t="shared" si="2"/>
        <v>0</v>
      </c>
      <c r="Z13">
        <f t="shared" si="3"/>
        <v>0</v>
      </c>
      <c r="AA13">
        <f t="shared" si="4"/>
        <v>92</v>
      </c>
      <c r="AC13" s="8" t="s">
        <v>170</v>
      </c>
      <c r="AD13" s="9">
        <v>25</v>
      </c>
    </row>
    <row r="14" spans="1:30" x14ac:dyDescent="0.25">
      <c r="A14">
        <v>12</v>
      </c>
      <c r="W14">
        <f t="shared" ref="W14:W16" si="5">SUM(D14:V14)</f>
        <v>0</v>
      </c>
      <c r="X14">
        <f t="shared" si="1"/>
        <v>0</v>
      </c>
      <c r="Y14">
        <f t="shared" si="2"/>
        <v>0</v>
      </c>
      <c r="Z14">
        <f t="shared" si="3"/>
        <v>0</v>
      </c>
      <c r="AA14">
        <f t="shared" si="4"/>
        <v>0</v>
      </c>
      <c r="AC14" s="8" t="s">
        <v>171</v>
      </c>
      <c r="AD14" s="9">
        <v>24</v>
      </c>
    </row>
    <row r="15" spans="1:30" x14ac:dyDescent="0.25">
      <c r="A15">
        <v>13</v>
      </c>
      <c r="W15">
        <f t="shared" si="5"/>
        <v>0</v>
      </c>
      <c r="X15">
        <f t="shared" si="1"/>
        <v>0</v>
      </c>
      <c r="Y15">
        <f t="shared" si="2"/>
        <v>0</v>
      </c>
      <c r="Z15">
        <f t="shared" si="3"/>
        <v>0</v>
      </c>
      <c r="AA15">
        <f t="shared" si="4"/>
        <v>0</v>
      </c>
      <c r="AC15" s="8" t="s">
        <v>172</v>
      </c>
      <c r="AD15" s="9">
        <v>23</v>
      </c>
    </row>
    <row r="16" spans="1:30" x14ac:dyDescent="0.25">
      <c r="A16">
        <v>14</v>
      </c>
      <c r="W16">
        <f t="shared" si="5"/>
        <v>0</v>
      </c>
      <c r="X16">
        <f t="shared" si="1"/>
        <v>0</v>
      </c>
      <c r="Y16">
        <f t="shared" si="2"/>
        <v>0</v>
      </c>
      <c r="Z16">
        <f t="shared" si="3"/>
        <v>0</v>
      </c>
      <c r="AA16">
        <f t="shared" si="4"/>
        <v>0</v>
      </c>
      <c r="AC16" s="8" t="s">
        <v>173</v>
      </c>
      <c r="AD16" s="9">
        <v>22</v>
      </c>
    </row>
    <row r="17" spans="1:30" x14ac:dyDescent="0.25">
      <c r="AC17" s="8" t="s">
        <v>174</v>
      </c>
      <c r="AD17" s="9">
        <v>21</v>
      </c>
    </row>
    <row r="18" spans="1:30" x14ac:dyDescent="0.25">
      <c r="AC18" s="8" t="s">
        <v>175</v>
      </c>
      <c r="AD18" s="9">
        <v>20</v>
      </c>
    </row>
    <row r="19" spans="1:30" x14ac:dyDescent="0.25">
      <c r="D19">
        <f>SUM(D3:D18)</f>
        <v>318</v>
      </c>
      <c r="E19">
        <f t="shared" ref="E19:U19" si="6">SUM(E3:E18)</f>
        <v>317</v>
      </c>
      <c r="F19">
        <f t="shared" si="6"/>
        <v>317</v>
      </c>
      <c r="G19">
        <f>SUM(G3:G18)</f>
        <v>265</v>
      </c>
      <c r="H19">
        <f>SUM(H3:H18)</f>
        <v>264</v>
      </c>
      <c r="I19">
        <f>SUM(I3:I18)</f>
        <v>264</v>
      </c>
      <c r="J19">
        <f t="shared" si="6"/>
        <v>0</v>
      </c>
      <c r="K19">
        <f t="shared" si="6"/>
        <v>0</v>
      </c>
      <c r="L19">
        <f t="shared" si="6"/>
        <v>0</v>
      </c>
      <c r="M19">
        <f t="shared" si="6"/>
        <v>0</v>
      </c>
      <c r="N19">
        <f t="shared" si="6"/>
        <v>0</v>
      </c>
      <c r="O19">
        <f t="shared" si="6"/>
        <v>0</v>
      </c>
      <c r="P19">
        <f t="shared" si="6"/>
        <v>0</v>
      </c>
      <c r="Q19">
        <f t="shared" si="6"/>
        <v>0</v>
      </c>
      <c r="R19">
        <f t="shared" si="6"/>
        <v>0</v>
      </c>
      <c r="S19">
        <f t="shared" si="6"/>
        <v>0</v>
      </c>
      <c r="T19">
        <f t="shared" si="6"/>
        <v>0</v>
      </c>
      <c r="U19">
        <f t="shared" si="6"/>
        <v>0</v>
      </c>
      <c r="AC19" s="8" t="s">
        <v>176</v>
      </c>
      <c r="AD19" s="9">
        <v>19</v>
      </c>
    </row>
    <row r="20" spans="1:30" x14ac:dyDescent="0.25">
      <c r="AC20" s="8" t="s">
        <v>177</v>
      </c>
      <c r="AD20" s="9">
        <v>18</v>
      </c>
    </row>
    <row r="21" spans="1:30" x14ac:dyDescent="0.25">
      <c r="A21" s="7" t="s">
        <v>28</v>
      </c>
      <c r="AC21" s="8" t="s">
        <v>178</v>
      </c>
      <c r="AD21" s="9">
        <v>17</v>
      </c>
    </row>
    <row r="22" spans="1:30" x14ac:dyDescent="0.25">
      <c r="A22" s="7" t="s">
        <v>0</v>
      </c>
      <c r="B22" s="7" t="s">
        <v>1</v>
      </c>
      <c r="C22" s="7" t="s">
        <v>2</v>
      </c>
      <c r="D22" s="7" t="s">
        <v>3</v>
      </c>
      <c r="E22" s="7" t="s">
        <v>4</v>
      </c>
      <c r="F22" s="7" t="s">
        <v>5</v>
      </c>
      <c r="G22" s="7" t="s">
        <v>244</v>
      </c>
      <c r="H22" s="7" t="s">
        <v>245</v>
      </c>
      <c r="I22" s="7" t="s">
        <v>246</v>
      </c>
      <c r="J22" s="7" t="s">
        <v>22</v>
      </c>
      <c r="K22" s="7" t="s">
        <v>23</v>
      </c>
      <c r="L22" s="7" t="s">
        <v>24</v>
      </c>
      <c r="M22" s="7" t="s">
        <v>3</v>
      </c>
      <c r="N22" s="7" t="s">
        <v>4</v>
      </c>
      <c r="O22" s="7" t="s">
        <v>5</v>
      </c>
      <c r="P22" s="7" t="s">
        <v>25</v>
      </c>
      <c r="Q22" s="7" t="s">
        <v>26</v>
      </c>
      <c r="R22" s="7" t="s">
        <v>27</v>
      </c>
      <c r="S22" s="7" t="s">
        <v>9</v>
      </c>
      <c r="T22" s="7" t="s">
        <v>10</v>
      </c>
      <c r="U22" s="7" t="s">
        <v>11</v>
      </c>
      <c r="V22" s="7"/>
      <c r="W22" s="7" t="s">
        <v>12</v>
      </c>
      <c r="X22" s="7" t="s">
        <v>13</v>
      </c>
      <c r="Y22" s="7" t="s">
        <v>14</v>
      </c>
      <c r="Z22" s="7" t="s">
        <v>15</v>
      </c>
      <c r="AA22" s="7" t="s">
        <v>16</v>
      </c>
      <c r="AC22" s="8" t="s">
        <v>179</v>
      </c>
      <c r="AD22" s="9">
        <v>16</v>
      </c>
    </row>
    <row r="23" spans="1:30" x14ac:dyDescent="0.25">
      <c r="AC23" s="8"/>
      <c r="AD23" s="9"/>
    </row>
    <row r="24" spans="1:30" ht="15.75" thickBot="1" x14ac:dyDescent="0.3">
      <c r="A24">
        <v>1</v>
      </c>
      <c r="B24">
        <v>191</v>
      </c>
      <c r="C24" t="s">
        <v>234</v>
      </c>
      <c r="D24" s="4">
        <f>1+40+1</f>
        <v>42</v>
      </c>
      <c r="E24" s="2">
        <f>40+1</f>
        <v>41</v>
      </c>
      <c r="F24" s="2">
        <f>40+1</f>
        <v>41</v>
      </c>
      <c r="G24">
        <v>0</v>
      </c>
      <c r="H24">
        <v>0</v>
      </c>
      <c r="I24">
        <v>0</v>
      </c>
      <c r="W24">
        <f t="shared" ref="W24:W30" si="7">SUM(D24:V24)</f>
        <v>124</v>
      </c>
      <c r="X24">
        <f t="shared" ref="X24:X30" si="8">IF(ISERROR(SMALL($D24:$U24,1)),0,MAX(SMALL($D24:$U24,1),0))</f>
        <v>0</v>
      </c>
      <c r="Y24">
        <f t="shared" ref="Y24:Y30" si="9">IF(ISERROR(SMALL($D24:$U24,2)),0,MAX(SMALL($D24:$U24,2),0))</f>
        <v>0</v>
      </c>
      <c r="Z24">
        <f t="shared" ref="Z24:Z30" si="10">IF(ISERROR(SMALL($D24:$U24,3)),0,MAX(SMALL($D24:$U24,3),0))</f>
        <v>0</v>
      </c>
      <c r="AA24">
        <f t="shared" ref="AA24:AA30" si="11">+W24-X24-Y24-Z24</f>
        <v>124</v>
      </c>
      <c r="AC24" s="10"/>
      <c r="AD24" s="11"/>
    </row>
    <row r="25" spans="1:30" x14ac:dyDescent="0.25">
      <c r="A25">
        <v>2</v>
      </c>
      <c r="B25">
        <v>165</v>
      </c>
      <c r="C25" t="s">
        <v>235</v>
      </c>
      <c r="D25">
        <v>37</v>
      </c>
      <c r="E25">
        <v>37</v>
      </c>
      <c r="F25">
        <v>35</v>
      </c>
      <c r="G25">
        <v>0</v>
      </c>
      <c r="H25">
        <v>0</v>
      </c>
      <c r="I25">
        <v>0</v>
      </c>
      <c r="W25">
        <f t="shared" si="7"/>
        <v>109</v>
      </c>
      <c r="X25">
        <f t="shared" si="8"/>
        <v>0</v>
      </c>
      <c r="Y25">
        <f t="shared" si="9"/>
        <v>0</v>
      </c>
      <c r="Z25">
        <f t="shared" si="10"/>
        <v>0</v>
      </c>
      <c r="AA25">
        <f t="shared" si="11"/>
        <v>109</v>
      </c>
    </row>
    <row r="26" spans="1:30" x14ac:dyDescent="0.25">
      <c r="A26">
        <v>4</v>
      </c>
      <c r="B26">
        <v>166</v>
      </c>
      <c r="C26" t="s">
        <v>236</v>
      </c>
      <c r="D26">
        <v>33</v>
      </c>
      <c r="E26">
        <v>35</v>
      </c>
      <c r="F26">
        <v>37</v>
      </c>
      <c r="G26">
        <v>0</v>
      </c>
      <c r="H26">
        <v>0</v>
      </c>
      <c r="I26">
        <v>0</v>
      </c>
      <c r="W26">
        <f t="shared" si="7"/>
        <v>105</v>
      </c>
      <c r="X26">
        <f t="shared" si="8"/>
        <v>0</v>
      </c>
      <c r="Y26">
        <f t="shared" si="9"/>
        <v>0</v>
      </c>
      <c r="Z26">
        <f t="shared" si="10"/>
        <v>0</v>
      </c>
      <c r="AA26">
        <f t="shared" si="11"/>
        <v>105</v>
      </c>
    </row>
    <row r="27" spans="1:30" x14ac:dyDescent="0.25">
      <c r="A27">
        <v>3</v>
      </c>
      <c r="B27">
        <v>124</v>
      </c>
      <c r="C27" t="s">
        <v>237</v>
      </c>
      <c r="D27">
        <v>35</v>
      </c>
      <c r="E27">
        <v>33</v>
      </c>
      <c r="F27">
        <v>31</v>
      </c>
      <c r="G27" s="4">
        <f>1+40+1</f>
        <v>42</v>
      </c>
      <c r="H27" s="2">
        <f t="shared" ref="H27:I27" si="12">40+1</f>
        <v>41</v>
      </c>
      <c r="I27" s="2">
        <f t="shared" si="12"/>
        <v>41</v>
      </c>
      <c r="W27">
        <f t="shared" si="7"/>
        <v>223</v>
      </c>
      <c r="X27">
        <f t="shared" si="8"/>
        <v>31</v>
      </c>
      <c r="Y27">
        <f t="shared" si="9"/>
        <v>33</v>
      </c>
      <c r="Z27">
        <f t="shared" si="10"/>
        <v>35</v>
      </c>
      <c r="AA27">
        <f t="shared" si="11"/>
        <v>124</v>
      </c>
    </row>
    <row r="28" spans="1:30" x14ac:dyDescent="0.25">
      <c r="A28">
        <v>5</v>
      </c>
      <c r="B28">
        <v>177</v>
      </c>
      <c r="C28" t="s">
        <v>238</v>
      </c>
      <c r="D28">
        <v>31</v>
      </c>
      <c r="E28">
        <v>31</v>
      </c>
      <c r="F28">
        <v>33</v>
      </c>
      <c r="G28">
        <v>35</v>
      </c>
      <c r="H28">
        <v>35</v>
      </c>
      <c r="I28">
        <v>35</v>
      </c>
      <c r="W28">
        <f t="shared" si="7"/>
        <v>200</v>
      </c>
      <c r="X28">
        <f t="shared" si="8"/>
        <v>31</v>
      </c>
      <c r="Y28">
        <f t="shared" si="9"/>
        <v>31</v>
      </c>
      <c r="Z28">
        <f t="shared" si="10"/>
        <v>33</v>
      </c>
      <c r="AA28">
        <f t="shared" si="11"/>
        <v>105</v>
      </c>
    </row>
    <row r="29" spans="1:30" x14ac:dyDescent="0.25">
      <c r="A29">
        <v>6</v>
      </c>
      <c r="B29">
        <v>105</v>
      </c>
      <c r="C29" t="s">
        <v>239</v>
      </c>
      <c r="D29">
        <v>30</v>
      </c>
      <c r="E29">
        <v>30</v>
      </c>
      <c r="F29">
        <v>30</v>
      </c>
      <c r="G29">
        <v>33</v>
      </c>
      <c r="H29">
        <v>33</v>
      </c>
      <c r="I29">
        <v>33</v>
      </c>
      <c r="W29">
        <f t="shared" si="7"/>
        <v>189</v>
      </c>
      <c r="X29">
        <f t="shared" si="8"/>
        <v>30</v>
      </c>
      <c r="Y29">
        <f t="shared" si="9"/>
        <v>30</v>
      </c>
      <c r="Z29">
        <f t="shared" si="10"/>
        <v>30</v>
      </c>
      <c r="AA29">
        <f t="shared" si="11"/>
        <v>99</v>
      </c>
    </row>
    <row r="30" spans="1:30" x14ac:dyDescent="0.25">
      <c r="A30">
        <v>7</v>
      </c>
      <c r="B30">
        <v>164</v>
      </c>
      <c r="C30" t="s">
        <v>276</v>
      </c>
      <c r="D30">
        <v>0</v>
      </c>
      <c r="E30">
        <v>0</v>
      </c>
      <c r="F30">
        <v>0</v>
      </c>
      <c r="G30">
        <v>37</v>
      </c>
      <c r="H30">
        <v>37</v>
      </c>
      <c r="I30">
        <v>37</v>
      </c>
      <c r="W30">
        <f t="shared" si="7"/>
        <v>111</v>
      </c>
      <c r="X30">
        <f t="shared" si="8"/>
        <v>0</v>
      </c>
      <c r="Y30">
        <f t="shared" si="9"/>
        <v>0</v>
      </c>
      <c r="Z30">
        <f t="shared" si="10"/>
        <v>0</v>
      </c>
      <c r="AA30">
        <f t="shared" si="11"/>
        <v>111</v>
      </c>
    </row>
    <row r="31" spans="1:30" x14ac:dyDescent="0.25">
      <c r="A31">
        <v>8</v>
      </c>
    </row>
    <row r="32" spans="1:30" x14ac:dyDescent="0.25">
      <c r="AC32" s="1"/>
      <c r="AD32" s="1"/>
    </row>
    <row r="33" spans="1:21" x14ac:dyDescent="0.25">
      <c r="D33">
        <f>SUM(D24:D32)</f>
        <v>208</v>
      </c>
      <c r="E33">
        <f t="shared" ref="E33:U33" si="13">SUM(E24:E32)</f>
        <v>207</v>
      </c>
      <c r="F33">
        <f t="shared" si="13"/>
        <v>207</v>
      </c>
      <c r="G33">
        <f t="shared" si="13"/>
        <v>147</v>
      </c>
      <c r="H33">
        <f t="shared" si="13"/>
        <v>146</v>
      </c>
      <c r="I33">
        <f t="shared" si="13"/>
        <v>146</v>
      </c>
      <c r="J33">
        <f t="shared" si="13"/>
        <v>0</v>
      </c>
      <c r="K33">
        <f t="shared" si="13"/>
        <v>0</v>
      </c>
      <c r="L33">
        <f t="shared" si="13"/>
        <v>0</v>
      </c>
      <c r="M33">
        <f t="shared" si="13"/>
        <v>0</v>
      </c>
      <c r="N33">
        <f t="shared" si="13"/>
        <v>0</v>
      </c>
      <c r="O33">
        <f t="shared" si="13"/>
        <v>0</v>
      </c>
      <c r="P33">
        <f t="shared" si="13"/>
        <v>0</v>
      </c>
      <c r="Q33">
        <f t="shared" si="13"/>
        <v>0</v>
      </c>
      <c r="R33">
        <f t="shared" si="13"/>
        <v>0</v>
      </c>
      <c r="S33">
        <f t="shared" si="13"/>
        <v>0</v>
      </c>
      <c r="T33">
        <f t="shared" si="13"/>
        <v>0</v>
      </c>
      <c r="U33">
        <f t="shared" si="13"/>
        <v>0</v>
      </c>
    </row>
    <row r="36" spans="1:21" x14ac:dyDescent="0.25">
      <c r="A36" s="3"/>
      <c r="B36" t="s">
        <v>17</v>
      </c>
    </row>
    <row r="37" spans="1:21" x14ac:dyDescent="0.25">
      <c r="A37" s="2"/>
      <c r="B37" t="s">
        <v>18</v>
      </c>
    </row>
    <row r="38" spans="1:21" x14ac:dyDescent="0.25">
      <c r="A38" s="4"/>
      <c r="B38" t="s">
        <v>19</v>
      </c>
    </row>
    <row r="39" spans="1:21" x14ac:dyDescent="0.25">
      <c r="A39" s="6"/>
      <c r="B39" t="s">
        <v>20</v>
      </c>
    </row>
    <row r="42" spans="1:21" x14ac:dyDescent="0.25">
      <c r="A42" t="s">
        <v>21</v>
      </c>
    </row>
  </sheetData>
  <sortState xmlns:xlrd2="http://schemas.microsoft.com/office/spreadsheetml/2017/richdata2" ref="B3:W13">
    <sortCondition descending="1" ref="W3:W13"/>
  </sortState>
  <mergeCells count="1">
    <mergeCell ref="AC1:AD1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6F2FD-2138-4759-B15A-FDA465878FA3}">
  <dimension ref="A1:AD57"/>
  <sheetViews>
    <sheetView zoomScale="75" zoomScaleNormal="75" workbookViewId="0">
      <selection activeCell="C33" sqref="C33"/>
    </sheetView>
  </sheetViews>
  <sheetFormatPr defaultRowHeight="15" x14ac:dyDescent="0.25"/>
  <cols>
    <col min="3" max="3" width="26.42578125" bestFit="1" customWidth="1"/>
    <col min="10" max="21" width="11.85546875" customWidth="1"/>
    <col min="23" max="26" width="12.140625" customWidth="1"/>
    <col min="27" max="27" width="9.42578125" customWidth="1"/>
    <col min="29" max="30" width="8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244</v>
      </c>
      <c r="H1" s="7" t="s">
        <v>245</v>
      </c>
      <c r="I1" s="7" t="s">
        <v>246</v>
      </c>
      <c r="J1" s="7" t="s">
        <v>22</v>
      </c>
      <c r="K1" s="7" t="s">
        <v>23</v>
      </c>
      <c r="L1" s="7" t="s">
        <v>24</v>
      </c>
      <c r="M1" s="7" t="s">
        <v>3</v>
      </c>
      <c r="N1" s="7" t="s">
        <v>4</v>
      </c>
      <c r="O1" s="7" t="s">
        <v>5</v>
      </c>
      <c r="P1" s="7" t="s">
        <v>25</v>
      </c>
      <c r="Q1" s="7" t="s">
        <v>26</v>
      </c>
      <c r="R1" s="7" t="s">
        <v>27</v>
      </c>
      <c r="S1" s="7" t="s">
        <v>9</v>
      </c>
      <c r="T1" s="7" t="s">
        <v>10</v>
      </c>
      <c r="U1" s="7" t="s">
        <v>11</v>
      </c>
      <c r="V1" s="7"/>
      <c r="W1" s="7" t="s">
        <v>12</v>
      </c>
      <c r="X1" s="7" t="s">
        <v>13</v>
      </c>
      <c r="Y1" s="7" t="s">
        <v>14</v>
      </c>
      <c r="Z1" s="7" t="s">
        <v>15</v>
      </c>
      <c r="AA1" s="7" t="s">
        <v>16</v>
      </c>
      <c r="AC1" s="16" t="s">
        <v>159</v>
      </c>
      <c r="AD1" s="17"/>
    </row>
    <row r="2" spans="1:30" x14ac:dyDescent="0.25">
      <c r="AC2" s="8"/>
      <c r="AD2" s="9"/>
    </row>
    <row r="3" spans="1:30" x14ac:dyDescent="0.25">
      <c r="A3">
        <v>1</v>
      </c>
      <c r="B3">
        <v>204</v>
      </c>
      <c r="C3" t="s">
        <v>137</v>
      </c>
      <c r="D3">
        <v>35</v>
      </c>
      <c r="E3">
        <v>35</v>
      </c>
      <c r="F3">
        <v>37</v>
      </c>
      <c r="G3" s="3">
        <f>1+35+1</f>
        <v>37</v>
      </c>
      <c r="H3" s="2">
        <f>40+1</f>
        <v>41</v>
      </c>
      <c r="I3" s="2">
        <f>40+1</f>
        <v>41</v>
      </c>
      <c r="W3">
        <f t="shared" ref="W3:W24" si="0">SUM(D3:V3)</f>
        <v>226</v>
      </c>
      <c r="X3">
        <f t="shared" ref="X3:X24" si="1">IF(ISERROR(SMALL($D3:$U3,1)),0,MAX(SMALL($D3:$U3,1),0))</f>
        <v>35</v>
      </c>
      <c r="Y3">
        <f t="shared" ref="Y3:Y24" si="2">IF(ISERROR(SMALL($D3:$U3,2)),0,MAX(SMALL($D3:$U3,2),0))</f>
        <v>35</v>
      </c>
      <c r="Z3">
        <f t="shared" ref="Z3:Z24" si="3">IF(ISERROR(SMALL($D3:$U3,3)),0,MAX(SMALL($D3:$U3,3),0))</f>
        <v>37</v>
      </c>
      <c r="AA3">
        <f t="shared" ref="AA3:AA22" si="4">+W3-X3-Y3-Z3</f>
        <v>119</v>
      </c>
      <c r="AC3" s="8" t="s">
        <v>160</v>
      </c>
      <c r="AD3" s="9">
        <v>40</v>
      </c>
    </row>
    <row r="4" spans="1:30" x14ac:dyDescent="0.25">
      <c r="A4">
        <v>2</v>
      </c>
      <c r="B4">
        <v>212</v>
      </c>
      <c r="C4" t="s">
        <v>129</v>
      </c>
      <c r="D4" s="4">
        <f>1+37+1</f>
        <v>39</v>
      </c>
      <c r="E4">
        <v>40</v>
      </c>
      <c r="F4" s="2">
        <f>35+1</f>
        <v>36</v>
      </c>
      <c r="G4">
        <v>40</v>
      </c>
      <c r="H4">
        <v>37</v>
      </c>
      <c r="I4">
        <v>28</v>
      </c>
      <c r="W4">
        <f t="shared" si="0"/>
        <v>220</v>
      </c>
      <c r="X4">
        <f t="shared" si="1"/>
        <v>28</v>
      </c>
      <c r="Y4">
        <f t="shared" si="2"/>
        <v>36</v>
      </c>
      <c r="Z4">
        <f t="shared" si="3"/>
        <v>37</v>
      </c>
      <c r="AA4">
        <f t="shared" si="4"/>
        <v>119</v>
      </c>
      <c r="AC4" s="8" t="s">
        <v>161</v>
      </c>
      <c r="AD4" s="9">
        <v>37</v>
      </c>
    </row>
    <row r="5" spans="1:30" x14ac:dyDescent="0.25">
      <c r="A5">
        <v>3</v>
      </c>
      <c r="B5">
        <v>219</v>
      </c>
      <c r="C5" t="s">
        <v>131</v>
      </c>
      <c r="D5">
        <v>29</v>
      </c>
      <c r="E5">
        <v>28</v>
      </c>
      <c r="F5">
        <v>33</v>
      </c>
      <c r="G5">
        <v>33</v>
      </c>
      <c r="H5">
        <v>31</v>
      </c>
      <c r="I5">
        <v>33</v>
      </c>
      <c r="W5">
        <f t="shared" si="0"/>
        <v>187</v>
      </c>
      <c r="X5">
        <f t="shared" si="1"/>
        <v>28</v>
      </c>
      <c r="Y5">
        <f t="shared" si="2"/>
        <v>29</v>
      </c>
      <c r="Z5">
        <f t="shared" si="3"/>
        <v>31</v>
      </c>
      <c r="AA5">
        <f t="shared" si="4"/>
        <v>99</v>
      </c>
      <c r="AC5" s="8" t="s">
        <v>162</v>
      </c>
      <c r="AD5" s="9">
        <v>35</v>
      </c>
    </row>
    <row r="6" spans="1:30" x14ac:dyDescent="0.25">
      <c r="A6">
        <v>4</v>
      </c>
      <c r="B6">
        <v>242</v>
      </c>
      <c r="C6" t="s">
        <v>301</v>
      </c>
      <c r="D6">
        <v>33</v>
      </c>
      <c r="E6">
        <v>37</v>
      </c>
      <c r="F6">
        <v>40</v>
      </c>
      <c r="G6">
        <v>28</v>
      </c>
      <c r="H6">
        <v>24</v>
      </c>
      <c r="I6">
        <v>20</v>
      </c>
      <c r="W6">
        <f t="shared" si="0"/>
        <v>182</v>
      </c>
      <c r="X6">
        <f t="shared" si="1"/>
        <v>20</v>
      </c>
      <c r="Y6">
        <f t="shared" si="2"/>
        <v>24</v>
      </c>
      <c r="Z6">
        <f t="shared" si="3"/>
        <v>28</v>
      </c>
      <c r="AA6">
        <f t="shared" si="4"/>
        <v>110</v>
      </c>
      <c r="AC6" s="8" t="s">
        <v>163</v>
      </c>
      <c r="AD6" s="9">
        <v>33</v>
      </c>
    </row>
    <row r="7" spans="1:30" x14ac:dyDescent="0.25">
      <c r="A7">
        <v>5</v>
      </c>
      <c r="B7">
        <v>227</v>
      </c>
      <c r="C7" t="s">
        <v>134</v>
      </c>
      <c r="D7">
        <v>21</v>
      </c>
      <c r="E7">
        <v>31</v>
      </c>
      <c r="F7">
        <v>31</v>
      </c>
      <c r="G7">
        <v>30</v>
      </c>
      <c r="H7">
        <v>33</v>
      </c>
      <c r="I7">
        <v>31</v>
      </c>
      <c r="W7">
        <f t="shared" si="0"/>
        <v>177</v>
      </c>
      <c r="X7">
        <f t="shared" si="1"/>
        <v>21</v>
      </c>
      <c r="Y7">
        <f t="shared" si="2"/>
        <v>30</v>
      </c>
      <c r="Z7">
        <f t="shared" si="3"/>
        <v>31</v>
      </c>
      <c r="AA7">
        <f t="shared" si="4"/>
        <v>95</v>
      </c>
      <c r="AC7" s="8" t="s">
        <v>164</v>
      </c>
      <c r="AD7" s="9">
        <v>31</v>
      </c>
    </row>
    <row r="8" spans="1:30" x14ac:dyDescent="0.25">
      <c r="A8">
        <v>6</v>
      </c>
      <c r="B8">
        <v>234</v>
      </c>
      <c r="C8" t="s">
        <v>135</v>
      </c>
      <c r="D8">
        <v>27</v>
      </c>
      <c r="E8">
        <v>33</v>
      </c>
      <c r="F8">
        <v>27</v>
      </c>
      <c r="G8">
        <v>25</v>
      </c>
      <c r="H8">
        <v>28</v>
      </c>
      <c r="I8">
        <v>30</v>
      </c>
      <c r="W8">
        <f t="shared" si="0"/>
        <v>170</v>
      </c>
      <c r="X8">
        <f t="shared" si="1"/>
        <v>25</v>
      </c>
      <c r="Y8">
        <f t="shared" si="2"/>
        <v>27</v>
      </c>
      <c r="Z8">
        <f t="shared" si="3"/>
        <v>27</v>
      </c>
      <c r="AA8">
        <f t="shared" si="4"/>
        <v>91</v>
      </c>
      <c r="AC8" s="8" t="s">
        <v>165</v>
      </c>
      <c r="AD8" s="9">
        <v>30</v>
      </c>
    </row>
    <row r="9" spans="1:30" x14ac:dyDescent="0.25">
      <c r="A9">
        <v>7</v>
      </c>
      <c r="B9">
        <v>224</v>
      </c>
      <c r="C9" t="s">
        <v>133</v>
      </c>
      <c r="D9">
        <v>24</v>
      </c>
      <c r="E9">
        <v>24</v>
      </c>
      <c r="F9">
        <v>24</v>
      </c>
      <c r="G9">
        <v>31</v>
      </c>
      <c r="H9">
        <v>29</v>
      </c>
      <c r="I9">
        <v>35</v>
      </c>
      <c r="W9">
        <f t="shared" si="0"/>
        <v>167</v>
      </c>
      <c r="X9">
        <f t="shared" si="1"/>
        <v>24</v>
      </c>
      <c r="Y9">
        <f t="shared" si="2"/>
        <v>24</v>
      </c>
      <c r="Z9">
        <f t="shared" si="3"/>
        <v>24</v>
      </c>
      <c r="AA9">
        <f t="shared" si="4"/>
        <v>95</v>
      </c>
      <c r="AC9" s="8" t="s">
        <v>166</v>
      </c>
      <c r="AD9" s="9">
        <v>29</v>
      </c>
    </row>
    <row r="10" spans="1:30" x14ac:dyDescent="0.25">
      <c r="A10">
        <v>8</v>
      </c>
      <c r="B10">
        <v>286</v>
      </c>
      <c r="C10" t="s">
        <v>140</v>
      </c>
      <c r="D10">
        <v>26</v>
      </c>
      <c r="E10">
        <v>25</v>
      </c>
      <c r="F10">
        <v>29</v>
      </c>
      <c r="G10">
        <v>27</v>
      </c>
      <c r="H10">
        <v>27</v>
      </c>
      <c r="I10">
        <v>24</v>
      </c>
      <c r="W10">
        <f t="shared" si="0"/>
        <v>158</v>
      </c>
      <c r="X10">
        <f t="shared" si="1"/>
        <v>24</v>
      </c>
      <c r="Y10">
        <f t="shared" si="2"/>
        <v>25</v>
      </c>
      <c r="Z10">
        <f t="shared" si="3"/>
        <v>26</v>
      </c>
      <c r="AA10">
        <f t="shared" si="4"/>
        <v>83</v>
      </c>
      <c r="AC10" s="8" t="s">
        <v>167</v>
      </c>
      <c r="AD10" s="9">
        <v>28</v>
      </c>
    </row>
    <row r="11" spans="1:30" x14ac:dyDescent="0.25">
      <c r="A11">
        <v>9</v>
      </c>
      <c r="B11">
        <v>235</v>
      </c>
      <c r="C11" t="s">
        <v>136</v>
      </c>
      <c r="D11">
        <v>23</v>
      </c>
      <c r="E11">
        <v>20</v>
      </c>
      <c r="F11">
        <v>22</v>
      </c>
      <c r="G11">
        <v>29</v>
      </c>
      <c r="H11">
        <v>30</v>
      </c>
      <c r="I11">
        <v>27</v>
      </c>
      <c r="W11">
        <f t="shared" si="0"/>
        <v>151</v>
      </c>
      <c r="X11">
        <f t="shared" si="1"/>
        <v>20</v>
      </c>
      <c r="Y11">
        <f t="shared" si="2"/>
        <v>22</v>
      </c>
      <c r="Z11">
        <f t="shared" si="3"/>
        <v>23</v>
      </c>
      <c r="AA11">
        <f t="shared" si="4"/>
        <v>86</v>
      </c>
      <c r="AC11" s="8" t="s">
        <v>168</v>
      </c>
      <c r="AD11" s="9">
        <v>27</v>
      </c>
    </row>
    <row r="12" spans="1:30" x14ac:dyDescent="0.25">
      <c r="A12">
        <v>10</v>
      </c>
      <c r="B12">
        <v>243</v>
      </c>
      <c r="C12" t="s">
        <v>231</v>
      </c>
      <c r="D12">
        <v>18</v>
      </c>
      <c r="E12">
        <v>26</v>
      </c>
      <c r="F12">
        <v>28</v>
      </c>
      <c r="G12">
        <v>20</v>
      </c>
      <c r="H12">
        <v>25</v>
      </c>
      <c r="I12">
        <v>29</v>
      </c>
      <c r="W12">
        <f t="shared" si="0"/>
        <v>146</v>
      </c>
      <c r="X12">
        <f t="shared" si="1"/>
        <v>18</v>
      </c>
      <c r="Y12">
        <f t="shared" si="2"/>
        <v>20</v>
      </c>
      <c r="Z12">
        <f t="shared" si="3"/>
        <v>25</v>
      </c>
      <c r="AA12">
        <f t="shared" si="4"/>
        <v>83</v>
      </c>
      <c r="AC12" s="8" t="s">
        <v>169</v>
      </c>
      <c r="AD12" s="9">
        <v>26</v>
      </c>
    </row>
    <row r="13" spans="1:30" x14ac:dyDescent="0.25">
      <c r="A13">
        <v>11</v>
      </c>
      <c r="B13">
        <v>210</v>
      </c>
      <c r="C13" t="s">
        <v>127</v>
      </c>
      <c r="D13">
        <v>31</v>
      </c>
      <c r="E13">
        <v>30</v>
      </c>
      <c r="F13">
        <v>30</v>
      </c>
      <c r="G13" s="6" t="s">
        <v>20</v>
      </c>
      <c r="H13">
        <v>26</v>
      </c>
      <c r="I13">
        <v>22</v>
      </c>
      <c r="W13">
        <f t="shared" si="0"/>
        <v>139</v>
      </c>
      <c r="X13">
        <f t="shared" si="1"/>
        <v>22</v>
      </c>
      <c r="Y13">
        <f t="shared" si="2"/>
        <v>26</v>
      </c>
      <c r="Z13">
        <f t="shared" si="3"/>
        <v>30</v>
      </c>
      <c r="AA13">
        <f t="shared" si="4"/>
        <v>61</v>
      </c>
      <c r="AC13" s="8" t="s">
        <v>170</v>
      </c>
      <c r="AD13" s="9">
        <v>25</v>
      </c>
    </row>
    <row r="14" spans="1:30" x14ac:dyDescent="0.25">
      <c r="A14">
        <v>12</v>
      </c>
      <c r="B14">
        <v>244</v>
      </c>
      <c r="C14" t="s">
        <v>232</v>
      </c>
      <c r="D14">
        <v>20</v>
      </c>
      <c r="E14">
        <v>21</v>
      </c>
      <c r="F14">
        <v>19</v>
      </c>
      <c r="G14">
        <v>26</v>
      </c>
      <c r="H14">
        <v>22</v>
      </c>
      <c r="I14">
        <v>25</v>
      </c>
      <c r="W14">
        <f t="shared" si="0"/>
        <v>133</v>
      </c>
      <c r="X14">
        <f t="shared" si="1"/>
        <v>19</v>
      </c>
      <c r="Y14">
        <f t="shared" si="2"/>
        <v>20</v>
      </c>
      <c r="Z14">
        <f t="shared" si="3"/>
        <v>21</v>
      </c>
      <c r="AA14">
        <f t="shared" si="4"/>
        <v>73</v>
      </c>
      <c r="AC14" s="8" t="s">
        <v>171</v>
      </c>
      <c r="AD14" s="9">
        <v>24</v>
      </c>
    </row>
    <row r="15" spans="1:30" x14ac:dyDescent="0.25">
      <c r="A15">
        <v>13</v>
      </c>
      <c r="B15">
        <v>277</v>
      </c>
      <c r="C15" t="s">
        <v>139</v>
      </c>
      <c r="D15">
        <v>40</v>
      </c>
      <c r="E15">
        <v>0</v>
      </c>
      <c r="F15">
        <v>25</v>
      </c>
      <c r="G15">
        <v>21</v>
      </c>
      <c r="H15">
        <v>19</v>
      </c>
      <c r="I15">
        <v>21</v>
      </c>
      <c r="W15">
        <f t="shared" si="0"/>
        <v>126</v>
      </c>
      <c r="X15">
        <f t="shared" si="1"/>
        <v>0</v>
      </c>
      <c r="Y15">
        <f t="shared" si="2"/>
        <v>19</v>
      </c>
      <c r="Z15">
        <f t="shared" si="3"/>
        <v>21</v>
      </c>
      <c r="AA15">
        <f t="shared" si="4"/>
        <v>86</v>
      </c>
      <c r="AC15" s="8" t="s">
        <v>172</v>
      </c>
      <c r="AD15" s="9">
        <v>23</v>
      </c>
    </row>
    <row r="16" spans="1:30" x14ac:dyDescent="0.25">
      <c r="A16">
        <v>14</v>
      </c>
      <c r="B16">
        <v>211</v>
      </c>
      <c r="C16" t="s">
        <v>128</v>
      </c>
      <c r="D16">
        <v>25</v>
      </c>
      <c r="E16">
        <v>22</v>
      </c>
      <c r="F16">
        <v>20</v>
      </c>
      <c r="G16">
        <v>24</v>
      </c>
      <c r="H16">
        <v>21</v>
      </c>
      <c r="I16" s="6" t="s">
        <v>20</v>
      </c>
      <c r="W16">
        <f t="shared" si="0"/>
        <v>112</v>
      </c>
      <c r="X16">
        <f t="shared" si="1"/>
        <v>20</v>
      </c>
      <c r="Y16">
        <f t="shared" si="2"/>
        <v>21</v>
      </c>
      <c r="Z16">
        <f t="shared" si="3"/>
        <v>22</v>
      </c>
      <c r="AA16">
        <f t="shared" si="4"/>
        <v>49</v>
      </c>
      <c r="AC16" s="8" t="s">
        <v>173</v>
      </c>
      <c r="AD16" s="9">
        <v>22</v>
      </c>
    </row>
    <row r="17" spans="1:30" x14ac:dyDescent="0.25">
      <c r="A17">
        <v>15</v>
      </c>
      <c r="B17">
        <v>240</v>
      </c>
      <c r="C17" t="s">
        <v>279</v>
      </c>
      <c r="D17">
        <v>0</v>
      </c>
      <c r="E17">
        <v>0</v>
      </c>
      <c r="F17">
        <v>0</v>
      </c>
      <c r="G17">
        <v>37</v>
      </c>
      <c r="H17">
        <v>35</v>
      </c>
      <c r="I17">
        <v>37</v>
      </c>
      <c r="W17">
        <f t="shared" si="0"/>
        <v>109</v>
      </c>
      <c r="X17">
        <f t="shared" si="1"/>
        <v>0</v>
      </c>
      <c r="Y17">
        <f t="shared" si="2"/>
        <v>0</v>
      </c>
      <c r="Z17">
        <f t="shared" si="3"/>
        <v>0</v>
      </c>
      <c r="AA17">
        <f t="shared" si="4"/>
        <v>109</v>
      </c>
      <c r="AC17" s="8" t="s">
        <v>174</v>
      </c>
      <c r="AD17" s="9">
        <v>21</v>
      </c>
    </row>
    <row r="18" spans="1:30" x14ac:dyDescent="0.25">
      <c r="A18">
        <v>16</v>
      </c>
      <c r="B18">
        <v>217</v>
      </c>
      <c r="C18" t="s">
        <v>130</v>
      </c>
      <c r="D18">
        <v>30</v>
      </c>
      <c r="E18" s="2">
        <f>27+1</f>
        <v>28</v>
      </c>
      <c r="F18">
        <v>23</v>
      </c>
      <c r="G18">
        <v>0</v>
      </c>
      <c r="H18">
        <v>0</v>
      </c>
      <c r="I18">
        <v>0</v>
      </c>
      <c r="W18">
        <f t="shared" si="0"/>
        <v>81</v>
      </c>
      <c r="X18">
        <f t="shared" si="1"/>
        <v>0</v>
      </c>
      <c r="Y18">
        <f t="shared" si="2"/>
        <v>0</v>
      </c>
      <c r="Z18">
        <f t="shared" si="3"/>
        <v>0</v>
      </c>
      <c r="AA18">
        <f t="shared" si="4"/>
        <v>81</v>
      </c>
      <c r="AC18" s="8" t="s">
        <v>175</v>
      </c>
      <c r="AD18" s="9">
        <v>20</v>
      </c>
    </row>
    <row r="19" spans="1:30" x14ac:dyDescent="0.25">
      <c r="A19">
        <v>17</v>
      </c>
      <c r="B19">
        <v>220</v>
      </c>
      <c r="C19" t="s">
        <v>132</v>
      </c>
      <c r="D19">
        <v>28</v>
      </c>
      <c r="E19">
        <v>19</v>
      </c>
      <c r="F19">
        <v>26</v>
      </c>
      <c r="G19">
        <v>0</v>
      </c>
      <c r="H19">
        <v>0</v>
      </c>
      <c r="I19">
        <v>0</v>
      </c>
      <c r="W19">
        <f t="shared" si="0"/>
        <v>73</v>
      </c>
      <c r="X19">
        <f t="shared" si="1"/>
        <v>0</v>
      </c>
      <c r="Y19">
        <f t="shared" si="2"/>
        <v>0</v>
      </c>
      <c r="Z19">
        <f t="shared" si="3"/>
        <v>0</v>
      </c>
      <c r="AA19">
        <f t="shared" si="4"/>
        <v>73</v>
      </c>
      <c r="AC19" s="8" t="s">
        <v>176</v>
      </c>
      <c r="AD19" s="9">
        <v>19</v>
      </c>
    </row>
    <row r="20" spans="1:30" x14ac:dyDescent="0.25">
      <c r="A20">
        <v>18</v>
      </c>
      <c r="B20">
        <v>203</v>
      </c>
      <c r="C20" t="s">
        <v>230</v>
      </c>
      <c r="D20">
        <v>22</v>
      </c>
      <c r="E20">
        <v>29</v>
      </c>
      <c r="F20">
        <v>21</v>
      </c>
      <c r="G20">
        <v>0</v>
      </c>
      <c r="H20">
        <v>0</v>
      </c>
      <c r="I20">
        <v>0</v>
      </c>
      <c r="W20">
        <f t="shared" si="0"/>
        <v>72</v>
      </c>
      <c r="X20">
        <f t="shared" si="1"/>
        <v>0</v>
      </c>
      <c r="Y20">
        <f t="shared" si="2"/>
        <v>0</v>
      </c>
      <c r="Z20">
        <f t="shared" si="3"/>
        <v>0</v>
      </c>
      <c r="AA20">
        <f t="shared" si="4"/>
        <v>72</v>
      </c>
      <c r="AC20" s="8" t="s">
        <v>177</v>
      </c>
      <c r="AD20" s="9">
        <v>18</v>
      </c>
    </row>
    <row r="21" spans="1:30" x14ac:dyDescent="0.25">
      <c r="A21">
        <v>19</v>
      </c>
      <c r="B21">
        <v>233</v>
      </c>
      <c r="C21" t="s">
        <v>98</v>
      </c>
      <c r="D21">
        <v>0</v>
      </c>
      <c r="E21">
        <v>0</v>
      </c>
      <c r="F21">
        <v>0</v>
      </c>
      <c r="G21">
        <v>22</v>
      </c>
      <c r="H21">
        <v>23</v>
      </c>
      <c r="I21">
        <v>26</v>
      </c>
      <c r="W21">
        <f t="shared" si="0"/>
        <v>71</v>
      </c>
      <c r="X21">
        <f t="shared" si="1"/>
        <v>0</v>
      </c>
      <c r="Y21">
        <f t="shared" si="2"/>
        <v>0</v>
      </c>
      <c r="Z21">
        <f t="shared" si="3"/>
        <v>0</v>
      </c>
      <c r="AA21">
        <f t="shared" si="4"/>
        <v>71</v>
      </c>
      <c r="AC21" s="8" t="s">
        <v>178</v>
      </c>
      <c r="AD21" s="9">
        <v>17</v>
      </c>
    </row>
    <row r="22" spans="1:30" x14ac:dyDescent="0.25">
      <c r="A22">
        <v>20</v>
      </c>
      <c r="B22">
        <v>226</v>
      </c>
      <c r="C22" t="s">
        <v>278</v>
      </c>
      <c r="D22">
        <v>0</v>
      </c>
      <c r="E22">
        <v>0</v>
      </c>
      <c r="F22">
        <v>0</v>
      </c>
      <c r="G22">
        <v>23</v>
      </c>
      <c r="H22">
        <v>20</v>
      </c>
      <c r="I22">
        <v>23</v>
      </c>
      <c r="W22">
        <f t="shared" si="0"/>
        <v>66</v>
      </c>
      <c r="X22">
        <f t="shared" si="1"/>
        <v>0</v>
      </c>
      <c r="Y22">
        <f t="shared" si="2"/>
        <v>0</v>
      </c>
      <c r="Z22">
        <f t="shared" si="3"/>
        <v>0</v>
      </c>
      <c r="AA22">
        <f t="shared" si="4"/>
        <v>66</v>
      </c>
      <c r="AC22" s="8" t="s">
        <v>179</v>
      </c>
      <c r="AD22" s="9">
        <v>16</v>
      </c>
    </row>
    <row r="23" spans="1:30" x14ac:dyDescent="0.25">
      <c r="A23">
        <v>21</v>
      </c>
      <c r="B23">
        <v>256</v>
      </c>
      <c r="C23" t="s">
        <v>138</v>
      </c>
      <c r="D23">
        <v>19</v>
      </c>
      <c r="E23">
        <v>23</v>
      </c>
      <c r="F23">
        <v>18</v>
      </c>
      <c r="G23">
        <v>0</v>
      </c>
      <c r="H23">
        <v>0</v>
      </c>
      <c r="I23">
        <v>0</v>
      </c>
      <c r="W23">
        <f t="shared" si="0"/>
        <v>60</v>
      </c>
      <c r="X23">
        <f t="shared" si="1"/>
        <v>0</v>
      </c>
      <c r="Y23">
        <f t="shared" si="2"/>
        <v>0</v>
      </c>
      <c r="Z23">
        <f t="shared" si="3"/>
        <v>0</v>
      </c>
      <c r="AA23">
        <f t="shared" ref="AA23:AA24" si="5">+W23-X23-Y23-Z23</f>
        <v>60</v>
      </c>
      <c r="AC23" s="8" t="s">
        <v>180</v>
      </c>
      <c r="AD23" s="9">
        <v>15</v>
      </c>
    </row>
    <row r="24" spans="1:30" ht="15.75" thickBot="1" x14ac:dyDescent="0.3">
      <c r="A24">
        <v>22</v>
      </c>
      <c r="B24">
        <v>292</v>
      </c>
      <c r="C24" t="s">
        <v>233</v>
      </c>
      <c r="D24">
        <v>17</v>
      </c>
      <c r="E24">
        <v>0</v>
      </c>
      <c r="F24">
        <v>0</v>
      </c>
      <c r="G24">
        <v>0</v>
      </c>
      <c r="H24">
        <v>0</v>
      </c>
      <c r="I24">
        <v>0</v>
      </c>
      <c r="W24">
        <f t="shared" si="0"/>
        <v>17</v>
      </c>
      <c r="X24">
        <f t="shared" si="1"/>
        <v>0</v>
      </c>
      <c r="Y24">
        <f t="shared" si="2"/>
        <v>0</v>
      </c>
      <c r="Z24">
        <f t="shared" si="3"/>
        <v>0</v>
      </c>
      <c r="AA24">
        <f t="shared" si="5"/>
        <v>17</v>
      </c>
      <c r="AC24" s="10"/>
      <c r="AD24" s="11"/>
    </row>
    <row r="27" spans="1:30" x14ac:dyDescent="0.25">
      <c r="D27">
        <f>SUM(D3:D26)</f>
        <v>507</v>
      </c>
      <c r="E27">
        <f t="shared" ref="E27:U27" si="6">SUM(E3:E26)</f>
        <v>471</v>
      </c>
      <c r="F27">
        <f t="shared" si="6"/>
        <v>489</v>
      </c>
      <c r="G27">
        <f>SUM(G3:G26)</f>
        <v>453</v>
      </c>
      <c r="H27">
        <f>SUM(H3:H26)</f>
        <v>471</v>
      </c>
      <c r="I27">
        <f>SUM(I3:I26)</f>
        <v>452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6"/>
        <v>0</v>
      </c>
      <c r="O27">
        <f t="shared" si="6"/>
        <v>0</v>
      </c>
      <c r="P27">
        <f t="shared" si="6"/>
        <v>0</v>
      </c>
      <c r="Q27">
        <f t="shared" si="6"/>
        <v>0</v>
      </c>
      <c r="R27">
        <f t="shared" si="6"/>
        <v>0</v>
      </c>
      <c r="S27">
        <f t="shared" si="6"/>
        <v>0</v>
      </c>
      <c r="T27">
        <f t="shared" si="6"/>
        <v>0</v>
      </c>
      <c r="U27">
        <f t="shared" si="6"/>
        <v>0</v>
      </c>
    </row>
    <row r="29" spans="1:30" x14ac:dyDescent="0.25">
      <c r="A29" s="7" t="s">
        <v>28</v>
      </c>
    </row>
    <row r="30" spans="1:30" x14ac:dyDescent="0.25">
      <c r="A30" s="7" t="s">
        <v>0</v>
      </c>
      <c r="B30" s="7" t="s">
        <v>1</v>
      </c>
      <c r="C30" s="7" t="s">
        <v>2</v>
      </c>
      <c r="D30" s="7" t="s">
        <v>3</v>
      </c>
      <c r="E30" s="7" t="s">
        <v>4</v>
      </c>
      <c r="F30" s="7" t="s">
        <v>5</v>
      </c>
      <c r="G30" s="7" t="s">
        <v>244</v>
      </c>
      <c r="H30" s="7" t="s">
        <v>245</v>
      </c>
      <c r="I30" s="7" t="s">
        <v>246</v>
      </c>
      <c r="J30" s="7" t="s">
        <v>22</v>
      </c>
      <c r="K30" s="7" t="s">
        <v>23</v>
      </c>
      <c r="L30" s="7" t="s">
        <v>24</v>
      </c>
      <c r="M30" s="7" t="s">
        <v>3</v>
      </c>
      <c r="N30" s="7" t="s">
        <v>4</v>
      </c>
      <c r="O30" s="7" t="s">
        <v>5</v>
      </c>
      <c r="P30" s="7" t="s">
        <v>25</v>
      </c>
      <c r="Q30" s="7" t="s">
        <v>26</v>
      </c>
      <c r="R30" s="7" t="s">
        <v>27</v>
      </c>
      <c r="S30" s="7" t="s">
        <v>9</v>
      </c>
      <c r="T30" s="7" t="s">
        <v>10</v>
      </c>
      <c r="U30" s="7" t="s">
        <v>11</v>
      </c>
      <c r="V30" s="7"/>
      <c r="W30" s="7" t="s">
        <v>12</v>
      </c>
      <c r="X30" s="7" t="s">
        <v>13</v>
      </c>
      <c r="Y30" s="7" t="s">
        <v>14</v>
      </c>
      <c r="Z30" s="7" t="s">
        <v>15</v>
      </c>
      <c r="AA30" s="7" t="s">
        <v>16</v>
      </c>
      <c r="AC30" s="1"/>
      <c r="AD30" s="1"/>
    </row>
    <row r="32" spans="1:30" x14ac:dyDescent="0.25">
      <c r="A32">
        <v>1</v>
      </c>
      <c r="B32">
        <v>242</v>
      </c>
      <c r="C32" t="s">
        <v>301</v>
      </c>
      <c r="D32" s="4">
        <f>1+40+1</f>
        <v>42</v>
      </c>
      <c r="E32" s="2">
        <f>40+1</f>
        <v>41</v>
      </c>
      <c r="F32" s="2">
        <f>40+1</f>
        <v>41</v>
      </c>
      <c r="G32" s="4">
        <f>1+40+1</f>
        <v>42</v>
      </c>
      <c r="H32">
        <v>37</v>
      </c>
      <c r="I32">
        <v>35</v>
      </c>
      <c r="W32">
        <f t="shared" ref="W32:W37" si="7">SUM(D32:V32)</f>
        <v>238</v>
      </c>
      <c r="X32">
        <f t="shared" ref="X32:X37" si="8">IF(ISERROR(SMALL($D32:$U32,1)),0,MAX(SMALL($D32:$U32,1),0))</f>
        <v>35</v>
      </c>
      <c r="Y32">
        <f t="shared" ref="Y32:Y37" si="9">IF(ISERROR(SMALL($D32:$U32,2)),0,MAX(SMALL($D32:$U32,2),0))</f>
        <v>37</v>
      </c>
      <c r="Z32">
        <f t="shared" ref="Z32:Z37" si="10">IF(ISERROR(SMALL($D32:$U32,3)),0,MAX(SMALL($D32:$U32,3),0))</f>
        <v>41</v>
      </c>
      <c r="AA32">
        <f t="shared" ref="AA32:AA37" si="11">+W32-X32-Y32-Z32</f>
        <v>125</v>
      </c>
    </row>
    <row r="33" spans="1:27" x14ac:dyDescent="0.25">
      <c r="A33">
        <v>2</v>
      </c>
      <c r="B33">
        <v>203</v>
      </c>
      <c r="C33" t="s">
        <v>230</v>
      </c>
      <c r="D33">
        <v>37</v>
      </c>
      <c r="E33">
        <v>37</v>
      </c>
      <c r="F33">
        <v>35</v>
      </c>
      <c r="G33">
        <v>0</v>
      </c>
      <c r="H33">
        <v>0</v>
      </c>
      <c r="I33">
        <v>0</v>
      </c>
      <c r="W33">
        <f t="shared" si="7"/>
        <v>109</v>
      </c>
      <c r="X33">
        <f t="shared" si="8"/>
        <v>0</v>
      </c>
      <c r="Y33">
        <f t="shared" si="9"/>
        <v>0</v>
      </c>
      <c r="Z33">
        <f t="shared" si="10"/>
        <v>0</v>
      </c>
      <c r="AA33">
        <f t="shared" si="11"/>
        <v>109</v>
      </c>
    </row>
    <row r="34" spans="1:27" x14ac:dyDescent="0.25">
      <c r="A34">
        <v>4</v>
      </c>
      <c r="B34">
        <v>243</v>
      </c>
      <c r="C34" t="s">
        <v>231</v>
      </c>
      <c r="D34">
        <v>35</v>
      </c>
      <c r="E34">
        <v>35</v>
      </c>
      <c r="F34">
        <v>37</v>
      </c>
      <c r="G34">
        <v>35</v>
      </c>
      <c r="H34" s="2">
        <f>40+1</f>
        <v>41</v>
      </c>
      <c r="I34" s="2">
        <f>40+1</f>
        <v>41</v>
      </c>
      <c r="W34">
        <f t="shared" si="7"/>
        <v>224</v>
      </c>
      <c r="X34">
        <f t="shared" si="8"/>
        <v>35</v>
      </c>
      <c r="Y34">
        <f t="shared" si="9"/>
        <v>35</v>
      </c>
      <c r="Z34">
        <f t="shared" si="10"/>
        <v>35</v>
      </c>
      <c r="AA34">
        <f t="shared" si="11"/>
        <v>119</v>
      </c>
    </row>
    <row r="35" spans="1:27" x14ac:dyDescent="0.25">
      <c r="A35">
        <v>3</v>
      </c>
      <c r="B35">
        <v>292</v>
      </c>
      <c r="C35" t="s">
        <v>233</v>
      </c>
      <c r="D35">
        <v>33</v>
      </c>
      <c r="E35">
        <v>0</v>
      </c>
      <c r="F35">
        <v>0</v>
      </c>
      <c r="G35">
        <v>0</v>
      </c>
      <c r="H35">
        <v>0</v>
      </c>
      <c r="I35">
        <v>0</v>
      </c>
      <c r="W35">
        <f t="shared" si="7"/>
        <v>33</v>
      </c>
      <c r="X35">
        <f t="shared" si="8"/>
        <v>0</v>
      </c>
      <c r="Y35">
        <f t="shared" si="9"/>
        <v>0</v>
      </c>
      <c r="Z35">
        <f t="shared" si="10"/>
        <v>0</v>
      </c>
      <c r="AA35">
        <f t="shared" si="11"/>
        <v>33</v>
      </c>
    </row>
    <row r="36" spans="1:27" x14ac:dyDescent="0.25">
      <c r="A36">
        <v>5</v>
      </c>
      <c r="B36">
        <v>226</v>
      </c>
      <c r="C36" t="s">
        <v>278</v>
      </c>
      <c r="D36">
        <v>0</v>
      </c>
      <c r="E36">
        <v>0</v>
      </c>
      <c r="F36">
        <v>0</v>
      </c>
      <c r="G36">
        <v>37</v>
      </c>
      <c r="H36">
        <v>35</v>
      </c>
      <c r="I36">
        <v>37</v>
      </c>
      <c r="W36">
        <f t="shared" si="7"/>
        <v>109</v>
      </c>
      <c r="X36">
        <f t="shared" si="8"/>
        <v>0</v>
      </c>
      <c r="Y36">
        <f t="shared" si="9"/>
        <v>0</v>
      </c>
      <c r="Z36">
        <f t="shared" si="10"/>
        <v>0</v>
      </c>
      <c r="AA36">
        <f t="shared" si="11"/>
        <v>109</v>
      </c>
    </row>
    <row r="37" spans="1:27" x14ac:dyDescent="0.25">
      <c r="A37">
        <v>6</v>
      </c>
      <c r="W37">
        <f t="shared" si="7"/>
        <v>0</v>
      </c>
      <c r="X37">
        <f t="shared" si="8"/>
        <v>0</v>
      </c>
      <c r="Y37">
        <f t="shared" si="9"/>
        <v>0</v>
      </c>
      <c r="Z37">
        <f t="shared" si="10"/>
        <v>0</v>
      </c>
      <c r="AA37">
        <f t="shared" si="11"/>
        <v>0</v>
      </c>
    </row>
    <row r="39" spans="1:27" x14ac:dyDescent="0.25">
      <c r="D39">
        <f>SUM(D32:D38)</f>
        <v>147</v>
      </c>
      <c r="E39">
        <f t="shared" ref="E39:U39" si="12">SUM(E32:E38)</f>
        <v>113</v>
      </c>
      <c r="F39">
        <f t="shared" si="12"/>
        <v>113</v>
      </c>
      <c r="G39">
        <f t="shared" si="12"/>
        <v>114</v>
      </c>
      <c r="H39">
        <f t="shared" si="12"/>
        <v>113</v>
      </c>
      <c r="I39">
        <f t="shared" si="12"/>
        <v>113</v>
      </c>
      <c r="J39">
        <f t="shared" si="12"/>
        <v>0</v>
      </c>
      <c r="K39">
        <f t="shared" si="12"/>
        <v>0</v>
      </c>
      <c r="L39">
        <f t="shared" si="12"/>
        <v>0</v>
      </c>
      <c r="M39">
        <f t="shared" si="12"/>
        <v>0</v>
      </c>
      <c r="N39">
        <f t="shared" si="12"/>
        <v>0</v>
      </c>
      <c r="O39">
        <f t="shared" si="12"/>
        <v>0</v>
      </c>
      <c r="P39">
        <f t="shared" si="12"/>
        <v>0</v>
      </c>
      <c r="Q39">
        <f t="shared" si="12"/>
        <v>0</v>
      </c>
      <c r="R39">
        <f t="shared" si="12"/>
        <v>0</v>
      </c>
      <c r="S39">
        <f t="shared" si="12"/>
        <v>0</v>
      </c>
      <c r="T39">
        <f t="shared" si="12"/>
        <v>0</v>
      </c>
      <c r="U39">
        <f t="shared" si="12"/>
        <v>0</v>
      </c>
    </row>
    <row r="43" spans="1:27" x14ac:dyDescent="0.25">
      <c r="A43" s="3"/>
      <c r="B43" t="s">
        <v>17</v>
      </c>
    </row>
    <row r="44" spans="1:27" x14ac:dyDescent="0.25">
      <c r="A44" s="2"/>
      <c r="B44" t="s">
        <v>18</v>
      </c>
    </row>
    <row r="45" spans="1:27" x14ac:dyDescent="0.25">
      <c r="A45" s="4"/>
      <c r="B45" t="s">
        <v>19</v>
      </c>
    </row>
    <row r="46" spans="1:27" x14ac:dyDescent="0.25">
      <c r="A46" s="6"/>
      <c r="B46" t="s">
        <v>20</v>
      </c>
    </row>
    <row r="49" spans="1:15" x14ac:dyDescent="0.25">
      <c r="A49" t="s">
        <v>21</v>
      </c>
    </row>
    <row r="55" spans="1:15" x14ac:dyDescent="0.25">
      <c r="M55">
        <v>0</v>
      </c>
      <c r="N55">
        <v>0</v>
      </c>
      <c r="O55">
        <v>0</v>
      </c>
    </row>
    <row r="56" spans="1:15" x14ac:dyDescent="0.25">
      <c r="L56" t="s">
        <v>279</v>
      </c>
    </row>
    <row r="57" spans="1:15" x14ac:dyDescent="0.25">
      <c r="L57" t="s">
        <v>277</v>
      </c>
    </row>
  </sheetData>
  <sortState xmlns:xlrd2="http://schemas.microsoft.com/office/spreadsheetml/2017/richdata2" ref="B3:W24">
    <sortCondition descending="1" ref="W3:W24"/>
  </sortState>
  <mergeCells count="1">
    <mergeCell ref="AC1:A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Cadet 160cc</vt:lpstr>
      <vt:lpstr>Cadet 160cc Rookie</vt:lpstr>
      <vt:lpstr>Parolin Rocky</vt:lpstr>
      <vt:lpstr>Parolin Rocky Rookie</vt:lpstr>
      <vt:lpstr>9PK Super Cadet</vt:lpstr>
      <vt:lpstr>RK1</vt:lpstr>
      <vt:lpstr>Minimax</vt:lpstr>
      <vt:lpstr>T4 Mini</vt:lpstr>
      <vt:lpstr>T4 Junior</vt:lpstr>
      <vt:lpstr>T4 Senior</vt:lpstr>
      <vt:lpstr>2-T JR</vt:lpstr>
      <vt:lpstr>2-T SR MS</vt:lpstr>
      <vt:lpstr>Schakel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Youri Verswijveren</dc:creator>
  <cp:keywords/>
  <dc:description/>
  <cp:lastModifiedBy>Mickel van Elleswijk</cp:lastModifiedBy>
  <cp:revision/>
  <dcterms:created xsi:type="dcterms:W3CDTF">2023-03-21T20:23:04Z</dcterms:created>
  <dcterms:modified xsi:type="dcterms:W3CDTF">2024-04-24T03:42:32Z</dcterms:modified>
  <cp:category/>
  <cp:contentStatus/>
</cp:coreProperties>
</file>