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pelite-my.sharepoint.com/personal/youri_verswijveren_gp-elite_nl/Documents/Bureaublad/Youri/Schakels/"/>
    </mc:Choice>
  </mc:AlternateContent>
  <xr:revisionPtr revIDLastSave="180" documentId="8_{E4221E07-8A27-4A50-B075-547BED038E5E}" xr6:coauthVersionLast="47" xr6:coauthVersionMax="47" xr10:uidLastSave="{FF745B4E-540C-4733-9BAF-0298587A0EB8}"/>
  <bookViews>
    <workbookView xWindow="-120" yWindow="-120" windowWidth="29040" windowHeight="15840" xr2:uid="{00000000-000D-0000-FFFF-FFFF00000000}"/>
  </bookViews>
  <sheets>
    <sheet name="Cadet 160cc" sheetId="1" r:id="rId1"/>
    <sheet name="Cadet 160cc Rookie" sheetId="2" r:id="rId2"/>
    <sheet name="Parolin Rocky" sheetId="3" r:id="rId3"/>
    <sheet name="Parolin Rocky Rookie" sheetId="4" r:id="rId4"/>
    <sheet name="9PK Super Cadet" sheetId="5" r:id="rId5"/>
    <sheet name="RK1" sheetId="6" r:id="rId6"/>
    <sheet name="Minimax" sheetId="11" r:id="rId7"/>
    <sheet name="T4 Mini" sheetId="7" r:id="rId8"/>
    <sheet name="T4 Junior" sheetId="12" r:id="rId9"/>
    <sheet name="T4 Senior" sheetId="8" r:id="rId10"/>
    <sheet name="2-T JR" sheetId="9" r:id="rId11"/>
    <sheet name="2-T SR MS" sheetId="13" r:id="rId12"/>
    <sheet name="Schakel" sheetId="14" r:id="rId13"/>
  </sheets>
  <definedNames>
    <definedName name="_xlnm._FilterDatabase" localSheetId="0" hidden="1">'Cadet 160cc'!$A$1:$AA$1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1" l="1"/>
  <c r="Y22" i="1"/>
  <c r="X22" i="1"/>
  <c r="W22" i="1"/>
  <c r="AA22" i="1" s="1"/>
  <c r="Z21" i="1"/>
  <c r="Y21" i="1"/>
  <c r="X21" i="1"/>
  <c r="W21" i="1"/>
  <c r="AA21" i="1" s="1"/>
  <c r="Z20" i="1"/>
  <c r="Y20" i="1"/>
  <c r="X20" i="1"/>
  <c r="W20" i="1"/>
  <c r="AA20" i="1" s="1"/>
  <c r="Z19" i="1"/>
  <c r="Y19" i="1"/>
  <c r="X19" i="1"/>
  <c r="W19" i="1"/>
  <c r="AA19" i="1" s="1"/>
  <c r="Z18" i="1"/>
  <c r="Y18" i="1"/>
  <c r="X18" i="1"/>
  <c r="W18" i="1"/>
  <c r="AA18" i="1" s="1"/>
  <c r="Z17" i="1"/>
  <c r="Y17" i="1"/>
  <c r="X17" i="1"/>
  <c r="W17" i="1"/>
  <c r="AA17" i="1" s="1"/>
  <c r="Z16" i="1"/>
  <c r="Y16" i="1"/>
  <c r="X16" i="1"/>
  <c r="W16" i="1"/>
  <c r="AA16" i="1" s="1"/>
  <c r="Y15" i="1"/>
  <c r="X15" i="1"/>
  <c r="W15" i="1"/>
  <c r="D15" i="1"/>
  <c r="Z15" i="1" s="1"/>
  <c r="Z14" i="1"/>
  <c r="Y14" i="1"/>
  <c r="X14" i="1"/>
  <c r="W14" i="1"/>
  <c r="AA14" i="1" s="1"/>
  <c r="G13" i="1"/>
  <c r="Y13" i="1" s="1"/>
  <c r="Z12" i="1"/>
  <c r="Y12" i="1"/>
  <c r="X12" i="1"/>
  <c r="W12" i="1"/>
  <c r="AA12" i="1" s="1"/>
  <c r="Z11" i="1"/>
  <c r="Y11" i="1"/>
  <c r="X11" i="1"/>
  <c r="W11" i="1"/>
  <c r="AA11" i="1" s="1"/>
  <c r="Z10" i="1"/>
  <c r="Y10" i="1"/>
  <c r="X10" i="1"/>
  <c r="W10" i="1"/>
  <c r="AA10" i="1" s="1"/>
  <c r="X9" i="1"/>
  <c r="W9" i="1"/>
  <c r="E9" i="1"/>
  <c r="D9" i="1"/>
  <c r="Z9" i="1" s="1"/>
  <c r="Z8" i="1"/>
  <c r="Y8" i="1"/>
  <c r="X8" i="1"/>
  <c r="W8" i="1"/>
  <c r="AA8" i="1" s="1"/>
  <c r="Z7" i="1"/>
  <c r="Y7" i="1"/>
  <c r="X7" i="1"/>
  <c r="W7" i="1"/>
  <c r="AA7" i="1" s="1"/>
  <c r="Z6" i="1"/>
  <c r="Y6" i="1"/>
  <c r="X6" i="1"/>
  <c r="W6" i="1"/>
  <c r="AA6" i="1" s="1"/>
  <c r="H5" i="1"/>
  <c r="G5" i="1"/>
  <c r="X5" i="1" s="1"/>
  <c r="Y4" i="1"/>
  <c r="X4" i="1"/>
  <c r="F4" i="1"/>
  <c r="W4" i="1" s="1"/>
  <c r="Z3" i="1"/>
  <c r="I3" i="1"/>
  <c r="Y3" i="1" s="1"/>
  <c r="AA15" i="1" l="1"/>
  <c r="Z5" i="1"/>
  <c r="W13" i="1"/>
  <c r="AA13" i="1" s="1"/>
  <c r="Y5" i="1"/>
  <c r="W3" i="1"/>
  <c r="Z4" i="1"/>
  <c r="AA4" i="1" s="1"/>
  <c r="Y9" i="1"/>
  <c r="AA9" i="1" s="1"/>
  <c r="X13" i="1"/>
  <c r="Z13" i="1"/>
  <c r="X3" i="1"/>
  <c r="W5" i="1"/>
  <c r="AA5" i="1" s="1"/>
  <c r="AA3" i="1" l="1"/>
  <c r="W7" i="14" l="1"/>
  <c r="X7" i="14"/>
  <c r="Y7" i="14"/>
  <c r="Z7" i="14"/>
  <c r="W6" i="14"/>
  <c r="X6" i="14"/>
  <c r="Y6" i="14"/>
  <c r="Z6" i="14"/>
  <c r="W8" i="14"/>
  <c r="X8" i="14"/>
  <c r="Y8" i="14"/>
  <c r="Z8" i="14"/>
  <c r="G9" i="14"/>
  <c r="H9" i="14"/>
  <c r="Y9" i="14" s="1"/>
  <c r="W9" i="14"/>
  <c r="X9" i="14"/>
  <c r="Z9" i="14"/>
  <c r="W10" i="14"/>
  <c r="X10" i="14"/>
  <c r="Y10" i="14"/>
  <c r="Z10" i="14"/>
  <c r="W15" i="14"/>
  <c r="X15" i="14"/>
  <c r="Y15" i="14"/>
  <c r="Z15" i="14"/>
  <c r="W12" i="14"/>
  <c r="X12" i="14"/>
  <c r="Y12" i="14"/>
  <c r="Z12" i="14"/>
  <c r="G11" i="14"/>
  <c r="X11" i="14" s="1"/>
  <c r="W11" i="14"/>
  <c r="Z11" i="14"/>
  <c r="W16" i="14"/>
  <c r="X16" i="14"/>
  <c r="Y16" i="14"/>
  <c r="Z16" i="14"/>
  <c r="W13" i="14"/>
  <c r="X13" i="14"/>
  <c r="Y13" i="14"/>
  <c r="Z13" i="14"/>
  <c r="W17" i="14"/>
  <c r="X17" i="14"/>
  <c r="Y17" i="14"/>
  <c r="Z17" i="14"/>
  <c r="W14" i="14"/>
  <c r="X14" i="14"/>
  <c r="Y14" i="14"/>
  <c r="Z14" i="14"/>
  <c r="W18" i="14"/>
  <c r="X18" i="14"/>
  <c r="Y18" i="14"/>
  <c r="Z18" i="14"/>
  <c r="D4" i="12"/>
  <c r="Z38" i="8"/>
  <c r="Y38" i="8"/>
  <c r="X38" i="8"/>
  <c r="W38" i="8"/>
  <c r="AA38" i="8" s="1"/>
  <c r="Z37" i="8"/>
  <c r="Y37" i="8"/>
  <c r="X37" i="8"/>
  <c r="W37" i="8"/>
  <c r="AA37" i="8" s="1"/>
  <c r="Z36" i="8"/>
  <c r="Y36" i="8"/>
  <c r="X36" i="8"/>
  <c r="W36" i="8"/>
  <c r="AA36" i="8" s="1"/>
  <c r="Z35" i="8"/>
  <c r="Y35" i="8"/>
  <c r="X35" i="8"/>
  <c r="W35" i="8"/>
  <c r="AA35" i="8" s="1"/>
  <c r="Z34" i="8"/>
  <c r="Y34" i="8"/>
  <c r="X34" i="8"/>
  <c r="W34" i="8"/>
  <c r="AA34" i="8" s="1"/>
  <c r="Z33" i="8"/>
  <c r="Y33" i="8"/>
  <c r="X33" i="8"/>
  <c r="W33" i="8"/>
  <c r="AA33" i="8" s="1"/>
  <c r="Z32" i="8"/>
  <c r="Y32" i="8"/>
  <c r="X32" i="8"/>
  <c r="W32" i="8"/>
  <c r="AA32" i="8" s="1"/>
  <c r="Z31" i="8"/>
  <c r="Y31" i="8"/>
  <c r="X31" i="8"/>
  <c r="W31" i="8"/>
  <c r="AA31" i="8" s="1"/>
  <c r="Z30" i="8"/>
  <c r="Y30" i="8"/>
  <c r="X30" i="8"/>
  <c r="W30" i="8"/>
  <c r="AA30" i="8" s="1"/>
  <c r="Z29" i="8"/>
  <c r="Y29" i="8"/>
  <c r="X29" i="8"/>
  <c r="W29" i="8"/>
  <c r="AA29" i="8" s="1"/>
  <c r="Z28" i="8"/>
  <c r="Y28" i="8"/>
  <c r="X28" i="8"/>
  <c r="W28" i="8"/>
  <c r="AA28" i="8" s="1"/>
  <c r="Z27" i="8"/>
  <c r="Y27" i="8"/>
  <c r="X27" i="8"/>
  <c r="W27" i="8"/>
  <c r="AA27" i="8" s="1"/>
  <c r="Z26" i="8"/>
  <c r="Y26" i="8"/>
  <c r="X26" i="8"/>
  <c r="W26" i="8"/>
  <c r="AA26" i="8" s="1"/>
  <c r="Z25" i="8"/>
  <c r="Y25" i="8"/>
  <c r="X25" i="8"/>
  <c r="W25" i="8"/>
  <c r="AA25" i="8" s="1"/>
  <c r="Z24" i="8"/>
  <c r="Y24" i="8"/>
  <c r="X24" i="8"/>
  <c r="W24" i="8"/>
  <c r="AA24" i="8" s="1"/>
  <c r="Z23" i="8"/>
  <c r="Y23" i="8"/>
  <c r="X23" i="8"/>
  <c r="W23" i="8"/>
  <c r="AA23" i="8" s="1"/>
  <c r="Z22" i="8"/>
  <c r="Y22" i="8"/>
  <c r="X22" i="8"/>
  <c r="W22" i="8"/>
  <c r="AA22" i="8" s="1"/>
  <c r="Z21" i="8"/>
  <c r="Y21" i="8"/>
  <c r="X21" i="8"/>
  <c r="W21" i="8"/>
  <c r="AA21" i="8" s="1"/>
  <c r="Z20" i="8"/>
  <c r="Y20" i="8"/>
  <c r="X20" i="8"/>
  <c r="W20" i="8"/>
  <c r="AA20" i="8" s="1"/>
  <c r="Z19" i="8"/>
  <c r="Y19" i="8"/>
  <c r="X19" i="8"/>
  <c r="W19" i="8"/>
  <c r="AA19" i="8" s="1"/>
  <c r="Z18" i="8"/>
  <c r="Y18" i="8"/>
  <c r="X18" i="8"/>
  <c r="W18" i="8"/>
  <c r="AA18" i="8" s="1"/>
  <c r="Z17" i="8"/>
  <c r="Y17" i="8"/>
  <c r="X17" i="8"/>
  <c r="W17" i="8"/>
  <c r="AA17" i="8" s="1"/>
  <c r="H16" i="8"/>
  <c r="Y16" i="8" s="1"/>
  <c r="Z15" i="8"/>
  <c r="Y15" i="8"/>
  <c r="X15" i="8"/>
  <c r="W15" i="8"/>
  <c r="AA15" i="8" s="1"/>
  <c r="Z14" i="8"/>
  <c r="Y14" i="8"/>
  <c r="X14" i="8"/>
  <c r="W14" i="8"/>
  <c r="AA14" i="8" s="1"/>
  <c r="Z13" i="8"/>
  <c r="Y13" i="8"/>
  <c r="X13" i="8"/>
  <c r="W13" i="8"/>
  <c r="AA13" i="8" s="1"/>
  <c r="Z12" i="8"/>
  <c r="Y12" i="8"/>
  <c r="X12" i="8"/>
  <c r="W12" i="8"/>
  <c r="AA12" i="8" s="1"/>
  <c r="Y11" i="8"/>
  <c r="X11" i="8"/>
  <c r="I11" i="8"/>
  <c r="W11" i="8" s="1"/>
  <c r="Z10" i="8"/>
  <c r="Y10" i="8"/>
  <c r="X10" i="8"/>
  <c r="W10" i="8"/>
  <c r="AA10" i="8" s="1"/>
  <c r="X9" i="8"/>
  <c r="W9" i="8"/>
  <c r="D9" i="8"/>
  <c r="Z9" i="8" s="1"/>
  <c r="Y8" i="8"/>
  <c r="G8" i="8"/>
  <c r="X8" i="8" s="1"/>
  <c r="X7" i="8"/>
  <c r="W7" i="8"/>
  <c r="E7" i="8"/>
  <c r="Z7" i="8" s="1"/>
  <c r="Z6" i="8"/>
  <c r="Y6" i="8"/>
  <c r="X6" i="8"/>
  <c r="W6" i="8"/>
  <c r="AA6" i="8" s="1"/>
  <c r="F5" i="8"/>
  <c r="Y5" i="8" s="1"/>
  <c r="Y4" i="8"/>
  <c r="X4" i="8"/>
  <c r="W4" i="8"/>
  <c r="AA4" i="8" s="1"/>
  <c r="G4" i="8"/>
  <c r="Z4" i="8" s="1"/>
  <c r="Z3" i="8"/>
  <c r="Y3" i="8"/>
  <c r="X3" i="8"/>
  <c r="W3" i="8"/>
  <c r="AA3" i="8" s="1"/>
  <c r="AA9" i="14" l="1"/>
  <c r="AA17" i="14"/>
  <c r="AA13" i="14"/>
  <c r="AA10" i="14"/>
  <c r="AA8" i="14"/>
  <c r="AA14" i="14"/>
  <c r="AA16" i="14"/>
  <c r="AA6" i="14"/>
  <c r="AA7" i="14"/>
  <c r="AA18" i="14"/>
  <c r="AA12" i="14"/>
  <c r="AA15" i="14"/>
  <c r="Y11" i="14"/>
  <c r="AA11" i="14" s="1"/>
  <c r="AA7" i="8"/>
  <c r="Z8" i="8"/>
  <c r="W16" i="8"/>
  <c r="Z5" i="8"/>
  <c r="W5" i="8"/>
  <c r="X5" i="8"/>
  <c r="Y7" i="8"/>
  <c r="W8" i="8"/>
  <c r="Y9" i="8"/>
  <c r="AA9" i="8" s="1"/>
  <c r="Z11" i="8"/>
  <c r="AA11" i="8" s="1"/>
  <c r="X16" i="8"/>
  <c r="Z16" i="8"/>
  <c r="AA8" i="8" l="1"/>
  <c r="AA5" i="8"/>
  <c r="AA16" i="8"/>
  <c r="Z32" i="12" l="1"/>
  <c r="Y32" i="12"/>
  <c r="X32" i="12"/>
  <c r="W32" i="12"/>
  <c r="Y31" i="12"/>
  <c r="X31" i="12"/>
  <c r="I31" i="12"/>
  <c r="H31" i="12"/>
  <c r="W31" i="12" s="1"/>
  <c r="Z23" i="7"/>
  <c r="Y23" i="7"/>
  <c r="X23" i="7"/>
  <c r="W23" i="7"/>
  <c r="AA23" i="7" s="1"/>
  <c r="Z21" i="7"/>
  <c r="Y21" i="7"/>
  <c r="X21" i="7"/>
  <c r="W21" i="7"/>
  <c r="AA21" i="7" s="1"/>
  <c r="Z20" i="7"/>
  <c r="Y20" i="7"/>
  <c r="X20" i="7"/>
  <c r="W20" i="7"/>
  <c r="AA20" i="7" s="1"/>
  <c r="W19" i="7"/>
  <c r="I19" i="7"/>
  <c r="H19" i="7"/>
  <c r="G19" i="7"/>
  <c r="Z19" i="7" s="1"/>
  <c r="Z25" i="7"/>
  <c r="Y25" i="7"/>
  <c r="X25" i="7"/>
  <c r="W25" i="7"/>
  <c r="AA25" i="7" s="1"/>
  <c r="Z24" i="7"/>
  <c r="Y24" i="7"/>
  <c r="X24" i="7"/>
  <c r="W24" i="7"/>
  <c r="AA24" i="7" s="1"/>
  <c r="F22" i="7"/>
  <c r="E22" i="7"/>
  <c r="Y22" i="7" s="1"/>
  <c r="D22" i="7"/>
  <c r="X22" i="7" s="1"/>
  <c r="Z40" i="9"/>
  <c r="Y40" i="9"/>
  <c r="X40" i="9"/>
  <c r="W40" i="9"/>
  <c r="Z39" i="9"/>
  <c r="Y39" i="9"/>
  <c r="X39" i="9"/>
  <c r="W39" i="9"/>
  <c r="Z38" i="9"/>
  <c r="Y38" i="9"/>
  <c r="X38" i="9"/>
  <c r="W38" i="9"/>
  <c r="W37" i="9"/>
  <c r="I37" i="9"/>
  <c r="Z37" i="9" s="1"/>
  <c r="F36" i="9"/>
  <c r="E36" i="9"/>
  <c r="D36" i="9"/>
  <c r="H35" i="9"/>
  <c r="W35" i="9" s="1"/>
  <c r="G34" i="9"/>
  <c r="Z34" i="9" s="1"/>
  <c r="Z33" i="9"/>
  <c r="Y33" i="9"/>
  <c r="X33" i="9"/>
  <c r="W33" i="9"/>
  <c r="Z31" i="14"/>
  <c r="Y31" i="14"/>
  <c r="X31" i="14"/>
  <c r="W31" i="14"/>
  <c r="Z27" i="14"/>
  <c r="Y27" i="14"/>
  <c r="X27" i="14"/>
  <c r="W27" i="14"/>
  <c r="Z30" i="14"/>
  <c r="Y30" i="14"/>
  <c r="X30" i="14"/>
  <c r="W30" i="14"/>
  <c r="G29" i="14"/>
  <c r="Z29" i="14" s="1"/>
  <c r="Z28" i="14"/>
  <c r="Y28" i="14"/>
  <c r="X28" i="14"/>
  <c r="W28" i="14"/>
  <c r="Z26" i="14"/>
  <c r="Y26" i="14"/>
  <c r="X26" i="14"/>
  <c r="W26" i="14"/>
  <c r="H25" i="14"/>
  <c r="G25" i="14"/>
  <c r="Z25" i="14" s="1"/>
  <c r="D24" i="14"/>
  <c r="Y24" i="14" s="1"/>
  <c r="Z23" i="14"/>
  <c r="Y23" i="14"/>
  <c r="X23" i="14"/>
  <c r="W23" i="14"/>
  <c r="I22" i="14"/>
  <c r="F22" i="14"/>
  <c r="E22" i="14"/>
  <c r="D22" i="14"/>
  <c r="AA43" i="13"/>
  <c r="Z43" i="13"/>
  <c r="Y43" i="13"/>
  <c r="X43" i="13"/>
  <c r="AB43" i="13" s="1"/>
  <c r="AA42" i="13"/>
  <c r="Z42" i="13"/>
  <c r="Y42" i="13"/>
  <c r="X42" i="13"/>
  <c r="AB42" i="13" s="1"/>
  <c r="AA41" i="13"/>
  <c r="Z41" i="13"/>
  <c r="Y41" i="13"/>
  <c r="X41" i="13"/>
  <c r="AB41" i="13" s="1"/>
  <c r="F3" i="14"/>
  <c r="E4" i="14"/>
  <c r="Z4" i="14" s="1"/>
  <c r="D3" i="14"/>
  <c r="Y3" i="14" s="1"/>
  <c r="Z5" i="14"/>
  <c r="Y4" i="14"/>
  <c r="Y5" i="14"/>
  <c r="X4" i="14"/>
  <c r="X5" i="14"/>
  <c r="W3" i="14"/>
  <c r="W5" i="14"/>
  <c r="W4" i="14"/>
  <c r="AA31" i="14" l="1"/>
  <c r="AA30" i="14"/>
  <c r="AA27" i="14"/>
  <c r="AA32" i="12"/>
  <c r="Z31" i="12"/>
  <c r="AA31" i="12" s="1"/>
  <c r="Z22" i="7"/>
  <c r="X19" i="7"/>
  <c r="W22" i="7"/>
  <c r="Y19" i="7"/>
  <c r="X35" i="9"/>
  <c r="Y35" i="9"/>
  <c r="AA33" i="9"/>
  <c r="X36" i="9"/>
  <c r="Y36" i="9"/>
  <c r="AA38" i="9"/>
  <c r="AA39" i="9"/>
  <c r="AA40" i="9"/>
  <c r="W34" i="9"/>
  <c r="AA34" i="9" s="1"/>
  <c r="X34" i="9"/>
  <c r="Z35" i="9"/>
  <c r="Z36" i="9"/>
  <c r="X37" i="9"/>
  <c r="Y34" i="9"/>
  <c r="W36" i="9"/>
  <c r="Y37" i="9"/>
  <c r="Z3" i="14"/>
  <c r="AA26" i="14"/>
  <c r="AA28" i="14"/>
  <c r="Z22" i="14"/>
  <c r="W29" i="14"/>
  <c r="W25" i="14"/>
  <c r="X29" i="14"/>
  <c r="X22" i="14"/>
  <c r="AA23" i="14"/>
  <c r="X25" i="14"/>
  <c r="Y29" i="14"/>
  <c r="Y22" i="14"/>
  <c r="Z24" i="14"/>
  <c r="W24" i="14"/>
  <c r="W22" i="14"/>
  <c r="X24" i="14"/>
  <c r="Y25" i="14"/>
  <c r="X3" i="14"/>
  <c r="AA5" i="14"/>
  <c r="AA29" i="14" l="1"/>
  <c r="AA22" i="7"/>
  <c r="AA19" i="7"/>
  <c r="AA35" i="9"/>
  <c r="AA37" i="9"/>
  <c r="AA36" i="9"/>
  <c r="AA25" i="14"/>
  <c r="AA22" i="14"/>
  <c r="AA24" i="14"/>
  <c r="AA3" i="14"/>
  <c r="AA4" i="14"/>
  <c r="G68" i="8" l="1"/>
  <c r="I68" i="8"/>
  <c r="H68" i="8"/>
  <c r="I48" i="8"/>
  <c r="H48" i="8"/>
  <c r="G48" i="8"/>
  <c r="W60" i="8"/>
  <c r="X62" i="8"/>
  <c r="Y62" i="8"/>
  <c r="Z62" i="8"/>
  <c r="G3" i="12"/>
  <c r="I3" i="12"/>
  <c r="W17" i="12"/>
  <c r="X23" i="12"/>
  <c r="Y23" i="12"/>
  <c r="Z23" i="12"/>
  <c r="W21" i="12"/>
  <c r="X24" i="12"/>
  <c r="Y24" i="12"/>
  <c r="Z24" i="12"/>
  <c r="G30" i="12"/>
  <c r="I3" i="7"/>
  <c r="H3" i="7"/>
  <c r="G4" i="7"/>
  <c r="H9" i="11"/>
  <c r="I3" i="11"/>
  <c r="G3" i="11"/>
  <c r="W4" i="11"/>
  <c r="X4" i="11"/>
  <c r="Y4" i="11"/>
  <c r="Z4" i="11"/>
  <c r="W5" i="11"/>
  <c r="X5" i="11"/>
  <c r="Y5" i="11"/>
  <c r="Z5" i="11"/>
  <c r="W6" i="11"/>
  <c r="X6" i="11"/>
  <c r="Y6" i="11"/>
  <c r="Z6" i="11"/>
  <c r="W7" i="11"/>
  <c r="X7" i="11"/>
  <c r="Y7" i="11"/>
  <c r="Z7" i="11"/>
  <c r="W11" i="11"/>
  <c r="X8" i="11"/>
  <c r="Y8" i="11"/>
  <c r="Z8" i="11"/>
  <c r="W13" i="11"/>
  <c r="X9" i="11"/>
  <c r="Y9" i="11"/>
  <c r="Z9" i="11"/>
  <c r="W8" i="11"/>
  <c r="X10" i="11"/>
  <c r="Y10" i="11"/>
  <c r="Z10" i="11"/>
  <c r="W9" i="11"/>
  <c r="X11" i="11"/>
  <c r="Y11" i="11"/>
  <c r="Z11" i="11"/>
  <c r="W10" i="11"/>
  <c r="X12" i="11"/>
  <c r="Y12" i="11"/>
  <c r="Z12" i="11"/>
  <c r="W12" i="11"/>
  <c r="X13" i="11"/>
  <c r="Y13" i="11"/>
  <c r="Z13" i="11"/>
  <c r="I20" i="6"/>
  <c r="H20" i="6"/>
  <c r="G19" i="6"/>
  <c r="G3" i="6"/>
  <c r="I3" i="6"/>
  <c r="H3" i="6"/>
  <c r="I4" i="5"/>
  <c r="H3" i="5"/>
  <c r="G3" i="5"/>
  <c r="G3" i="4"/>
  <c r="I3" i="4"/>
  <c r="H3" i="4"/>
  <c r="G4" i="3"/>
  <c r="G3" i="3"/>
  <c r="H4" i="3"/>
  <c r="I3" i="3"/>
  <c r="I3" i="2"/>
  <c r="H3" i="2"/>
  <c r="G3" i="2"/>
  <c r="AA7" i="11" l="1"/>
  <c r="AA9" i="11"/>
  <c r="AA6" i="11"/>
  <c r="AA5" i="11"/>
  <c r="AA4" i="11"/>
  <c r="AA10" i="11"/>
  <c r="AA8" i="11"/>
  <c r="AA13" i="11"/>
  <c r="AA12" i="11"/>
  <c r="AA11" i="11"/>
  <c r="I58" i="9" l="1"/>
  <c r="I16" i="9"/>
  <c r="H58" i="9"/>
  <c r="H16" i="9"/>
  <c r="X16" i="9" s="1"/>
  <c r="G46" i="9"/>
  <c r="G4" i="9"/>
  <c r="W60" i="9"/>
  <c r="X59" i="9"/>
  <c r="Y59" i="9"/>
  <c r="Z59" i="9"/>
  <c r="W61" i="9"/>
  <c r="X60" i="9"/>
  <c r="Y60" i="9"/>
  <c r="Z60" i="9"/>
  <c r="X61" i="9"/>
  <c r="Y61" i="9"/>
  <c r="Z61" i="9"/>
  <c r="W9" i="9"/>
  <c r="X6" i="9"/>
  <c r="Y6" i="9"/>
  <c r="Z6" i="9"/>
  <c r="W21" i="9"/>
  <c r="X7" i="9"/>
  <c r="Y7" i="9"/>
  <c r="Z7" i="9"/>
  <c r="W4" i="9"/>
  <c r="X8" i="9"/>
  <c r="Y8" i="9"/>
  <c r="Z8" i="9"/>
  <c r="W18" i="9"/>
  <c r="X9" i="9"/>
  <c r="Y9" i="9"/>
  <c r="Z9" i="9"/>
  <c r="W19" i="9"/>
  <c r="X10" i="9"/>
  <c r="Y10" i="9"/>
  <c r="Z10" i="9"/>
  <c r="W10" i="9"/>
  <c r="X11" i="9"/>
  <c r="Y11" i="9"/>
  <c r="Z11" i="9"/>
  <c r="W7" i="9"/>
  <c r="X12" i="9"/>
  <c r="Y12" i="9"/>
  <c r="Z12" i="9"/>
  <c r="W8" i="9"/>
  <c r="X13" i="9"/>
  <c r="Y13" i="9"/>
  <c r="Z13" i="9"/>
  <c r="W6" i="9"/>
  <c r="X14" i="9"/>
  <c r="Y14" i="9"/>
  <c r="Z14" i="9"/>
  <c r="W11" i="9"/>
  <c r="X15" i="9"/>
  <c r="Y15" i="9"/>
  <c r="Z15" i="9"/>
  <c r="W24" i="9"/>
  <c r="Z16" i="9"/>
  <c r="W14" i="9"/>
  <c r="W13" i="9"/>
  <c r="X18" i="9"/>
  <c r="Y18" i="9"/>
  <c r="Z18" i="9"/>
  <c r="W15" i="9"/>
  <c r="X19" i="9"/>
  <c r="Y19" i="9"/>
  <c r="Z19" i="9"/>
  <c r="W12" i="9"/>
  <c r="X20" i="9"/>
  <c r="Y20" i="9"/>
  <c r="Z20" i="9"/>
  <c r="W26" i="9"/>
  <c r="X21" i="9"/>
  <c r="Y21" i="9"/>
  <c r="Z21" i="9"/>
  <c r="W27" i="9"/>
  <c r="X22" i="9"/>
  <c r="Y22" i="9"/>
  <c r="Z22" i="9"/>
  <c r="W23" i="9"/>
  <c r="X23" i="9"/>
  <c r="Y23" i="9"/>
  <c r="Z23" i="9"/>
  <c r="W22" i="9"/>
  <c r="X24" i="9"/>
  <c r="Y24" i="9"/>
  <c r="Z24" i="9"/>
  <c r="W25" i="9"/>
  <c r="X25" i="9"/>
  <c r="Y25" i="9"/>
  <c r="Z25" i="9"/>
  <c r="W20" i="9"/>
  <c r="X26" i="9"/>
  <c r="Y26" i="9"/>
  <c r="Z26" i="9"/>
  <c r="X27" i="9"/>
  <c r="Y27" i="9"/>
  <c r="Z27" i="9"/>
  <c r="Y16" i="9" l="1"/>
  <c r="W16" i="9"/>
  <c r="W58" i="9"/>
  <c r="AA24" i="9"/>
  <c r="AA12" i="9"/>
  <c r="AA20" i="9"/>
  <c r="AA21" i="9"/>
  <c r="AA19" i="9"/>
  <c r="AA18" i="9"/>
  <c r="AA60" i="9"/>
  <c r="AA61" i="9"/>
  <c r="AA15" i="9"/>
  <c r="AA14" i="9"/>
  <c r="AA13" i="9"/>
  <c r="AA27" i="9"/>
  <c r="AA26" i="9"/>
  <c r="AA25" i="9"/>
  <c r="AA11" i="9"/>
  <c r="AA10" i="9"/>
  <c r="AA9" i="9"/>
  <c r="AA6" i="9"/>
  <c r="AA23" i="9"/>
  <c r="AA22" i="9"/>
  <c r="AA8" i="9"/>
  <c r="AA7" i="9"/>
  <c r="AA16" i="9" l="1"/>
  <c r="X12" i="13"/>
  <c r="Y12" i="13"/>
  <c r="Z12" i="13"/>
  <c r="AA12" i="13"/>
  <c r="X13" i="13"/>
  <c r="Y13" i="13"/>
  <c r="Z13" i="13"/>
  <c r="AA13" i="13"/>
  <c r="X14" i="13"/>
  <c r="Y14" i="13"/>
  <c r="Z14" i="13"/>
  <c r="AA14" i="13"/>
  <c r="X15" i="13"/>
  <c r="Y15" i="13"/>
  <c r="Z15" i="13"/>
  <c r="AA15" i="13"/>
  <c r="X16" i="13"/>
  <c r="Y16" i="13"/>
  <c r="Z16" i="13"/>
  <c r="AA16" i="13"/>
  <c r="X17" i="13"/>
  <c r="Y17" i="13"/>
  <c r="Z17" i="13"/>
  <c r="AA17" i="13"/>
  <c r="X18" i="13"/>
  <c r="Y18" i="13"/>
  <c r="Z18" i="13"/>
  <c r="AA18" i="13"/>
  <c r="X19" i="13"/>
  <c r="Y19" i="13"/>
  <c r="Z19" i="13"/>
  <c r="AA19" i="13"/>
  <c r="X20" i="13"/>
  <c r="Y20" i="13"/>
  <c r="Z20" i="13"/>
  <c r="AA20" i="13"/>
  <c r="X21" i="13"/>
  <c r="Y21" i="13"/>
  <c r="Z21" i="13"/>
  <c r="AA21" i="13"/>
  <c r="X22" i="13"/>
  <c r="Y22" i="13"/>
  <c r="Z22" i="13"/>
  <c r="AA22" i="13"/>
  <c r="X23" i="13"/>
  <c r="Y23" i="13"/>
  <c r="Z23" i="13"/>
  <c r="AA23" i="13"/>
  <c r="X24" i="13"/>
  <c r="Y24" i="13"/>
  <c r="Z24" i="13"/>
  <c r="AA24" i="13"/>
  <c r="X25" i="13"/>
  <c r="Y25" i="13"/>
  <c r="Z25" i="13"/>
  <c r="AA25" i="13"/>
  <c r="X26" i="13"/>
  <c r="Y26" i="13"/>
  <c r="Z26" i="13"/>
  <c r="AA26" i="13"/>
  <c r="X27" i="13"/>
  <c r="Y27" i="13"/>
  <c r="Z27" i="13"/>
  <c r="AA27" i="13"/>
  <c r="X28" i="13"/>
  <c r="Y28" i="13"/>
  <c r="Z28" i="13"/>
  <c r="AA28" i="13"/>
  <c r="X29" i="13"/>
  <c r="Y29" i="13"/>
  <c r="Z29" i="13"/>
  <c r="AA29" i="13"/>
  <c r="X30" i="13"/>
  <c r="Y30" i="13"/>
  <c r="Z30" i="13"/>
  <c r="AA30" i="13"/>
  <c r="X31" i="13"/>
  <c r="Y31" i="13"/>
  <c r="Z31" i="13"/>
  <c r="AA31" i="13"/>
  <c r="X32" i="13"/>
  <c r="Y32" i="13"/>
  <c r="Z32" i="13"/>
  <c r="AA32" i="13"/>
  <c r="X34" i="13"/>
  <c r="Y34" i="13"/>
  <c r="Z34" i="13"/>
  <c r="AA34" i="13"/>
  <c r="X35" i="13"/>
  <c r="Y35" i="13"/>
  <c r="Z35" i="13"/>
  <c r="AA35" i="13"/>
  <c r="X36" i="13"/>
  <c r="Y36" i="13"/>
  <c r="Z36" i="13"/>
  <c r="AA36" i="13"/>
  <c r="X37" i="13"/>
  <c r="Y37" i="13"/>
  <c r="Z37" i="13"/>
  <c r="AA37" i="13"/>
  <c r="X38" i="13"/>
  <c r="Y38" i="13"/>
  <c r="Z38" i="13"/>
  <c r="AA38" i="13"/>
  <c r="X39" i="13"/>
  <c r="Y39" i="13"/>
  <c r="Z39" i="13"/>
  <c r="AA39" i="13"/>
  <c r="X40" i="13"/>
  <c r="Y40" i="13"/>
  <c r="Z40" i="13"/>
  <c r="AA40" i="13"/>
  <c r="J100" i="13"/>
  <c r="I100" i="13"/>
  <c r="H101" i="13"/>
  <c r="G100" i="13"/>
  <c r="Y52" i="13"/>
  <c r="Z52" i="13"/>
  <c r="AA52" i="13"/>
  <c r="Y54" i="13"/>
  <c r="Z54" i="13"/>
  <c r="AA54" i="13"/>
  <c r="Y55" i="13"/>
  <c r="Z55" i="13"/>
  <c r="AA55" i="13"/>
  <c r="J50" i="13"/>
  <c r="Y50" i="13" s="1"/>
  <c r="I56" i="13"/>
  <c r="H51" i="13"/>
  <c r="Z51" i="13" s="1"/>
  <c r="G59" i="13"/>
  <c r="J82" i="13"/>
  <c r="I66" i="13"/>
  <c r="H82" i="13"/>
  <c r="G67" i="13"/>
  <c r="X94" i="13"/>
  <c r="Y94" i="13"/>
  <c r="Z94" i="13"/>
  <c r="AA94" i="13"/>
  <c r="X89" i="13"/>
  <c r="Y93" i="13"/>
  <c r="Z93" i="13"/>
  <c r="AA93" i="13"/>
  <c r="G88" i="13"/>
  <c r="X88" i="13" s="1"/>
  <c r="G66" i="13"/>
  <c r="Y90" i="13"/>
  <c r="Z90" i="13"/>
  <c r="AA90" i="13"/>
  <c r="X85" i="13"/>
  <c r="Y91" i="13"/>
  <c r="Z91" i="13"/>
  <c r="AA91" i="13"/>
  <c r="Y92" i="13"/>
  <c r="Z92" i="13"/>
  <c r="AA92" i="13"/>
  <c r="J7" i="13"/>
  <c r="AA7" i="13" s="1"/>
  <c r="I4" i="13"/>
  <c r="H8" i="13"/>
  <c r="AA8" i="13" s="1"/>
  <c r="G33" i="13"/>
  <c r="X33" i="13" s="1"/>
  <c r="G4" i="13"/>
  <c r="F3" i="11"/>
  <c r="E3" i="11"/>
  <c r="D4" i="11"/>
  <c r="E3" i="7"/>
  <c r="F10" i="7"/>
  <c r="D10" i="7"/>
  <c r="F30" i="12"/>
  <c r="E30" i="12"/>
  <c r="D30" i="12"/>
  <c r="F4" i="12"/>
  <c r="E18" i="12"/>
  <c r="F68" i="8"/>
  <c r="E68" i="8"/>
  <c r="D68" i="8"/>
  <c r="F49" i="8"/>
  <c r="E49" i="8"/>
  <c r="D48" i="8"/>
  <c r="D61" i="8"/>
  <c r="E66" i="13"/>
  <c r="E49" i="13"/>
  <c r="D53" i="13"/>
  <c r="Y53" i="13" s="1"/>
  <c r="D49" i="13"/>
  <c r="F49" i="13"/>
  <c r="F66" i="13"/>
  <c r="D67" i="13"/>
  <c r="D66" i="13"/>
  <c r="Y5" i="13"/>
  <c r="Z5" i="13"/>
  <c r="AA5" i="13"/>
  <c r="Y7" i="13"/>
  <c r="Z7" i="13"/>
  <c r="Y8" i="13"/>
  <c r="Y9" i="13"/>
  <c r="Z9" i="13"/>
  <c r="AA9" i="13"/>
  <c r="Y10" i="13"/>
  <c r="Z10" i="13"/>
  <c r="AA10" i="13"/>
  <c r="Y11" i="13"/>
  <c r="Z11" i="13"/>
  <c r="AA11" i="13"/>
  <c r="F4" i="13"/>
  <c r="E4" i="13"/>
  <c r="D6" i="13"/>
  <c r="Y6" i="13" s="1"/>
  <c r="D4" i="13"/>
  <c r="Y51" i="13" l="1"/>
  <c r="X82" i="13"/>
  <c r="AA51" i="13"/>
  <c r="Z8" i="13"/>
  <c r="AA33" i="13"/>
  <c r="Z53" i="13"/>
  <c r="AA50" i="13"/>
  <c r="Z33" i="13"/>
  <c r="AA53" i="13"/>
  <c r="Z50" i="13"/>
  <c r="AB34" i="13"/>
  <c r="Y33" i="13"/>
  <c r="AB32" i="13"/>
  <c r="AB30" i="13"/>
  <c r="AB28" i="13"/>
  <c r="AB26" i="13"/>
  <c r="AB24" i="13"/>
  <c r="AB22" i="13"/>
  <c r="AB19" i="13"/>
  <c r="AB15" i="13"/>
  <c r="AB39" i="13"/>
  <c r="AB35" i="13"/>
  <c r="AB31" i="13"/>
  <c r="AB27" i="13"/>
  <c r="AB18" i="13"/>
  <c r="AB13" i="13"/>
  <c r="AB37" i="13"/>
  <c r="AB20" i="13"/>
  <c r="AB14" i="13"/>
  <c r="AB12" i="13"/>
  <c r="AB23" i="13"/>
  <c r="AB17" i="13"/>
  <c r="AB40" i="13"/>
  <c r="AB38" i="13"/>
  <c r="AB36" i="13"/>
  <c r="AB33" i="13"/>
  <c r="AB29" i="13"/>
  <c r="AB25" i="13"/>
  <c r="AB21" i="13"/>
  <c r="AB16" i="13"/>
  <c r="AB94" i="13"/>
  <c r="Z4" i="13"/>
  <c r="AA4" i="13"/>
  <c r="AA6" i="13"/>
  <c r="Z6" i="13"/>
  <c r="E100" i="13" l="1"/>
  <c r="F100" i="13"/>
  <c r="F4" i="6"/>
  <c r="F19" i="6"/>
  <c r="F3" i="5"/>
  <c r="F47" i="9"/>
  <c r="F17" i="9"/>
  <c r="F3" i="2"/>
  <c r="F3" i="4"/>
  <c r="F3" i="3"/>
  <c r="E3" i="6"/>
  <c r="E19" i="6"/>
  <c r="Z19" i="6" s="1"/>
  <c r="E4" i="5"/>
  <c r="Y3" i="5" s="1"/>
  <c r="E47" i="9"/>
  <c r="E17" i="9"/>
  <c r="E3" i="4"/>
  <c r="X4" i="4" s="1"/>
  <c r="E5" i="2"/>
  <c r="W5" i="2" s="1"/>
  <c r="E3" i="3"/>
  <c r="D4" i="6"/>
  <c r="X6" i="6" s="1"/>
  <c r="D19" i="6"/>
  <c r="D3" i="5"/>
  <c r="D100" i="13"/>
  <c r="D5" i="9"/>
  <c r="D47" i="9"/>
  <c r="Z46" i="9" s="1"/>
  <c r="D5" i="4"/>
  <c r="D5" i="2"/>
  <c r="D3" i="3"/>
  <c r="X80" i="13"/>
  <c r="X51" i="13"/>
  <c r="X50" i="13"/>
  <c r="X53" i="13"/>
  <c r="X52" i="13"/>
  <c r="X58" i="13"/>
  <c r="X55" i="13"/>
  <c r="X56" i="13"/>
  <c r="X54" i="13"/>
  <c r="X59" i="13"/>
  <c r="X57" i="13"/>
  <c r="X60" i="13"/>
  <c r="Y56" i="13"/>
  <c r="Y57" i="13"/>
  <c r="Y58" i="13"/>
  <c r="Y59" i="13"/>
  <c r="Y60" i="13"/>
  <c r="Y4" i="13"/>
  <c r="X5" i="13"/>
  <c r="X7" i="13"/>
  <c r="X9" i="13"/>
  <c r="X4" i="13"/>
  <c r="X8" i="13"/>
  <c r="X11" i="13"/>
  <c r="X6" i="13"/>
  <c r="X10" i="13"/>
  <c r="X47" i="9"/>
  <c r="Y47" i="9"/>
  <c r="Z47" i="9"/>
  <c r="W48" i="9"/>
  <c r="X48" i="9"/>
  <c r="Y48" i="9"/>
  <c r="Z48" i="9"/>
  <c r="W54" i="9"/>
  <c r="X49" i="9"/>
  <c r="Y49" i="9"/>
  <c r="Z49" i="9"/>
  <c r="W57" i="9"/>
  <c r="X50" i="9"/>
  <c r="Y50" i="9"/>
  <c r="Z50" i="9"/>
  <c r="W49" i="9"/>
  <c r="X51" i="9"/>
  <c r="Y51" i="9"/>
  <c r="Z51" i="9"/>
  <c r="W55" i="9"/>
  <c r="X52" i="9"/>
  <c r="Y52" i="9"/>
  <c r="Z52" i="9"/>
  <c r="W50" i="9"/>
  <c r="X53" i="9"/>
  <c r="Y53" i="9"/>
  <c r="Z53" i="9"/>
  <c r="W52" i="9"/>
  <c r="X54" i="9"/>
  <c r="Y54" i="9"/>
  <c r="Z54" i="9"/>
  <c r="X55" i="9"/>
  <c r="Y55" i="9"/>
  <c r="Z55" i="9"/>
  <c r="W46" i="9"/>
  <c r="X56" i="9"/>
  <c r="Y56" i="9"/>
  <c r="Z56" i="9"/>
  <c r="W51" i="9"/>
  <c r="X57" i="9"/>
  <c r="Y57" i="9"/>
  <c r="Z57" i="9"/>
  <c r="W56" i="9"/>
  <c r="X58" i="9"/>
  <c r="Y58" i="9"/>
  <c r="Z58" i="9"/>
  <c r="W59" i="9"/>
  <c r="AA59" i="9" s="1"/>
  <c r="W53" i="9"/>
  <c r="D17" i="9"/>
  <c r="Z4" i="5"/>
  <c r="Z5" i="5"/>
  <c r="Z6" i="5"/>
  <c r="Z7" i="5"/>
  <c r="Z8" i="5"/>
  <c r="Z3" i="5"/>
  <c r="Y4" i="5"/>
  <c r="Y5" i="5"/>
  <c r="Y6" i="5"/>
  <c r="Y7" i="5"/>
  <c r="Y8" i="5"/>
  <c r="X4" i="5"/>
  <c r="X5" i="5"/>
  <c r="X6" i="5"/>
  <c r="X7" i="5"/>
  <c r="X8" i="5"/>
  <c r="X3" i="5"/>
  <c r="W4" i="5"/>
  <c r="W7" i="5"/>
  <c r="W3" i="5"/>
  <c r="W8" i="5"/>
  <c r="W6" i="5"/>
  <c r="W5" i="5"/>
  <c r="W21" i="6"/>
  <c r="X20" i="6"/>
  <c r="Y20" i="6"/>
  <c r="Z20" i="6"/>
  <c r="X21" i="6"/>
  <c r="Y21" i="6"/>
  <c r="Z21" i="6"/>
  <c r="W20" i="6"/>
  <c r="X22" i="6"/>
  <c r="Y22" i="6"/>
  <c r="Z22" i="6"/>
  <c r="Y19" i="6"/>
  <c r="X19" i="6"/>
  <c r="W22" i="6"/>
  <c r="Z4" i="6"/>
  <c r="Z5" i="6"/>
  <c r="Z6" i="6"/>
  <c r="Z7" i="6"/>
  <c r="Z8" i="6"/>
  <c r="Z9" i="6"/>
  <c r="Z10" i="6"/>
  <c r="Z11" i="6"/>
  <c r="Z12" i="6"/>
  <c r="Z13" i="6"/>
  <c r="Z14" i="6"/>
  <c r="Z3" i="6"/>
  <c r="Y4" i="6"/>
  <c r="Y5" i="6"/>
  <c r="Y7" i="6"/>
  <c r="Y8" i="6"/>
  <c r="Y9" i="6"/>
  <c r="Y10" i="6"/>
  <c r="Y11" i="6"/>
  <c r="Y12" i="6"/>
  <c r="Y13" i="6"/>
  <c r="Y14" i="6"/>
  <c r="Y3" i="6"/>
  <c r="X4" i="6"/>
  <c r="X5" i="6"/>
  <c r="X7" i="6"/>
  <c r="X8" i="6"/>
  <c r="X9" i="6"/>
  <c r="X10" i="6"/>
  <c r="X11" i="6"/>
  <c r="X12" i="6"/>
  <c r="X13" i="6"/>
  <c r="X14" i="6"/>
  <c r="X3" i="6"/>
  <c r="W3" i="6"/>
  <c r="W9" i="6"/>
  <c r="W13" i="6"/>
  <c r="W12" i="6"/>
  <c r="W8" i="6"/>
  <c r="W11" i="6"/>
  <c r="W6" i="6"/>
  <c r="W7" i="6"/>
  <c r="W10" i="6"/>
  <c r="W5" i="6"/>
  <c r="W14" i="6"/>
  <c r="X4" i="2"/>
  <c r="X5" i="2"/>
  <c r="X6" i="2"/>
  <c r="X7" i="2"/>
  <c r="X8" i="2"/>
  <c r="X9" i="2"/>
  <c r="X10" i="2"/>
  <c r="X11" i="2"/>
  <c r="W3" i="2"/>
  <c r="W10" i="2"/>
  <c r="W8" i="2"/>
  <c r="W11" i="2"/>
  <c r="W7" i="2"/>
  <c r="W4" i="2"/>
  <c r="W9" i="2"/>
  <c r="W6" i="4"/>
  <c r="Y4" i="4"/>
  <c r="W5" i="4"/>
  <c r="X5" i="4"/>
  <c r="Y5" i="4"/>
  <c r="Z5" i="4"/>
  <c r="W3" i="4"/>
  <c r="X6" i="4"/>
  <c r="Y6" i="4"/>
  <c r="Z6" i="4"/>
  <c r="D3" i="4"/>
  <c r="W3" i="3"/>
  <c r="X4" i="3"/>
  <c r="Y4" i="3"/>
  <c r="Z4" i="3"/>
  <c r="W7" i="3"/>
  <c r="X5" i="3"/>
  <c r="Y5" i="3"/>
  <c r="Z5" i="3"/>
  <c r="W11" i="3"/>
  <c r="X6" i="3"/>
  <c r="Y6" i="3"/>
  <c r="Z6" i="3"/>
  <c r="W4" i="3"/>
  <c r="X7" i="3"/>
  <c r="Y7" i="3"/>
  <c r="Z7" i="3"/>
  <c r="W5" i="3"/>
  <c r="X8" i="3"/>
  <c r="Y8" i="3"/>
  <c r="Z8" i="3"/>
  <c r="W8" i="3"/>
  <c r="X9" i="3"/>
  <c r="Y9" i="3"/>
  <c r="Z9" i="3"/>
  <c r="W10" i="3"/>
  <c r="X10" i="3"/>
  <c r="Y10" i="3"/>
  <c r="Z10" i="3"/>
  <c r="W9" i="3"/>
  <c r="X11" i="3"/>
  <c r="Y11" i="3"/>
  <c r="Z11" i="3"/>
  <c r="Y3" i="3"/>
  <c r="Z3" i="3"/>
  <c r="X3" i="3"/>
  <c r="W6" i="3"/>
  <c r="W47" i="9" l="1"/>
  <c r="AA47" i="9" s="1"/>
  <c r="Z17" i="9"/>
  <c r="X17" i="9"/>
  <c r="Y17" i="9"/>
  <c r="Y5" i="9"/>
  <c r="Z5" i="9"/>
  <c r="W5" i="9"/>
  <c r="X5" i="9"/>
  <c r="W4" i="6"/>
  <c r="Y6" i="6"/>
  <c r="W19" i="6"/>
  <c r="AA19" i="6" s="1"/>
  <c r="AA11" i="3"/>
  <c r="X46" i="9"/>
  <c r="Y46" i="9"/>
  <c r="X4" i="9"/>
  <c r="AA7" i="3"/>
  <c r="Z4" i="4"/>
  <c r="AA5" i="4"/>
  <c r="AA21" i="6"/>
  <c r="AA22" i="6"/>
  <c r="AA20" i="6"/>
  <c r="Y4" i="9"/>
  <c r="Z4" i="9"/>
  <c r="W17" i="9"/>
  <c r="AA6" i="4"/>
  <c r="AA6" i="3"/>
  <c r="AA10" i="3"/>
  <c r="AA9" i="3"/>
  <c r="AA5" i="3"/>
  <c r="AA8" i="3"/>
  <c r="AA4" i="3"/>
  <c r="AA55" i="9"/>
  <c r="AA50" i="9"/>
  <c r="AA54" i="9"/>
  <c r="AA53" i="9"/>
  <c r="AA58" i="9"/>
  <c r="AA49" i="9"/>
  <c r="AA52" i="9"/>
  <c r="AA51" i="9"/>
  <c r="AA48" i="9"/>
  <c r="AA57" i="9"/>
  <c r="AA56" i="9"/>
  <c r="W53" i="8"/>
  <c r="X55" i="8"/>
  <c r="Y55" i="8"/>
  <c r="Z55" i="8"/>
  <c r="W57" i="8"/>
  <c r="X56" i="8"/>
  <c r="Y56" i="8"/>
  <c r="Z56" i="8"/>
  <c r="W54" i="8"/>
  <c r="X57" i="8"/>
  <c r="Y57" i="8"/>
  <c r="Z57" i="8"/>
  <c r="W55" i="8"/>
  <c r="X58" i="8"/>
  <c r="Y58" i="8"/>
  <c r="Z58" i="8"/>
  <c r="W61" i="8"/>
  <c r="X59" i="8"/>
  <c r="Y59" i="8"/>
  <c r="Z59" i="8"/>
  <c r="W62" i="8"/>
  <c r="X60" i="8"/>
  <c r="Y60" i="8"/>
  <c r="Z60" i="8"/>
  <c r="W59" i="8"/>
  <c r="X61" i="8"/>
  <c r="Y61" i="8"/>
  <c r="Z61" i="8"/>
  <c r="Z54" i="8"/>
  <c r="Y54" i="8"/>
  <c r="X54" i="8"/>
  <c r="W52" i="8"/>
  <c r="Z53" i="8"/>
  <c r="Y53" i="8"/>
  <c r="X53" i="8"/>
  <c r="W58" i="8"/>
  <c r="AA62" i="8" s="1"/>
  <c r="Z52" i="8"/>
  <c r="Y52" i="8"/>
  <c r="X52" i="8"/>
  <c r="W50" i="8"/>
  <c r="Z51" i="8"/>
  <c r="Y51" i="8"/>
  <c r="X51" i="8"/>
  <c r="W51" i="8"/>
  <c r="W71" i="8"/>
  <c r="X71" i="8"/>
  <c r="Y71" i="8"/>
  <c r="Z71" i="8"/>
  <c r="W72" i="8"/>
  <c r="X72" i="8"/>
  <c r="Y72" i="8"/>
  <c r="Z72" i="8"/>
  <c r="W24" i="12"/>
  <c r="AA24" i="12" s="1"/>
  <c r="W14" i="12"/>
  <c r="W23" i="12"/>
  <c r="AA23" i="12" s="1"/>
  <c r="W11" i="12"/>
  <c r="W15" i="12"/>
  <c r="W16" i="12"/>
  <c r="W9" i="12"/>
  <c r="W12" i="12"/>
  <c r="W20" i="12"/>
  <c r="W19" i="12"/>
  <c r="W10" i="12"/>
  <c r="W18" i="12"/>
  <c r="W7" i="12"/>
  <c r="W8" i="12"/>
  <c r="W5" i="12"/>
  <c r="W13" i="12"/>
  <c r="W3" i="12"/>
  <c r="W6" i="12"/>
  <c r="Z22" i="12"/>
  <c r="Y22" i="12"/>
  <c r="X22" i="12"/>
  <c r="W22" i="12"/>
  <c r="Z21" i="12"/>
  <c r="Y21" i="12"/>
  <c r="X21" i="12"/>
  <c r="Z20" i="12"/>
  <c r="Y20" i="12"/>
  <c r="X20" i="12"/>
  <c r="Z19" i="12"/>
  <c r="Y19" i="12"/>
  <c r="X19" i="12"/>
  <c r="Z18" i="12"/>
  <c r="Y18" i="12"/>
  <c r="X18" i="12"/>
  <c r="Z17" i="12"/>
  <c r="Y17" i="12"/>
  <c r="X17" i="12"/>
  <c r="Z16" i="12"/>
  <c r="Y16" i="12"/>
  <c r="X16" i="12"/>
  <c r="Z15" i="12"/>
  <c r="Y15" i="12"/>
  <c r="X15" i="12"/>
  <c r="Z14" i="12"/>
  <c r="Y14" i="12"/>
  <c r="X14" i="12"/>
  <c r="Z13" i="12"/>
  <c r="Y13" i="12"/>
  <c r="X13" i="12"/>
  <c r="Z12" i="12"/>
  <c r="Y12" i="12"/>
  <c r="X12" i="12"/>
  <c r="Z11" i="12"/>
  <c r="Y11" i="12"/>
  <c r="X11" i="12"/>
  <c r="Z10" i="12"/>
  <c r="Y10" i="12"/>
  <c r="X10" i="12"/>
  <c r="Z9" i="12"/>
  <c r="Y9" i="12"/>
  <c r="X9" i="12"/>
  <c r="Z8" i="12"/>
  <c r="Y8" i="12"/>
  <c r="X8" i="12"/>
  <c r="Z7" i="12"/>
  <c r="Y7" i="12"/>
  <c r="X7" i="12"/>
  <c r="Z6" i="12"/>
  <c r="Y6" i="12"/>
  <c r="X6" i="12"/>
  <c r="Z5" i="12"/>
  <c r="Y5" i="12"/>
  <c r="X5" i="12"/>
  <c r="Z4" i="12"/>
  <c r="Y4" i="12"/>
  <c r="X4" i="12"/>
  <c r="Z3" i="12"/>
  <c r="Y3" i="12"/>
  <c r="X3" i="12"/>
  <c r="W4" i="12"/>
  <c r="AA105" i="13"/>
  <c r="Z105" i="13"/>
  <c r="Y105" i="13"/>
  <c r="X105" i="13"/>
  <c r="AA104" i="13"/>
  <c r="Z104" i="13"/>
  <c r="Y104" i="13"/>
  <c r="X104" i="13"/>
  <c r="AA103" i="13"/>
  <c r="Z103" i="13"/>
  <c r="Y103" i="13"/>
  <c r="X102" i="13"/>
  <c r="AA102" i="13"/>
  <c r="Z102" i="13"/>
  <c r="Y102" i="13"/>
  <c r="X101" i="13"/>
  <c r="AA101" i="13"/>
  <c r="Z101" i="13"/>
  <c r="Y101" i="13"/>
  <c r="X103" i="13"/>
  <c r="AA100" i="13"/>
  <c r="Z100" i="13"/>
  <c r="Y100" i="13"/>
  <c r="X100" i="13"/>
  <c r="AA89" i="13"/>
  <c r="Z89" i="13"/>
  <c r="Y89" i="13"/>
  <c r="X90" i="13"/>
  <c r="AB90" i="13" s="1"/>
  <c r="AA88" i="13"/>
  <c r="Z88" i="13"/>
  <c r="Y88" i="13"/>
  <c r="X76" i="13"/>
  <c r="AA87" i="13"/>
  <c r="Z87" i="13"/>
  <c r="Y87" i="13"/>
  <c r="X93" i="13"/>
  <c r="AB93" i="13" s="1"/>
  <c r="AA86" i="13"/>
  <c r="Z86" i="13"/>
  <c r="Y86" i="13"/>
  <c r="X67" i="13"/>
  <c r="AA85" i="13"/>
  <c r="Z85" i="13"/>
  <c r="Y85" i="13"/>
  <c r="X68" i="13"/>
  <c r="AA84" i="13"/>
  <c r="Z84" i="13"/>
  <c r="Y84" i="13"/>
  <c r="X73" i="13"/>
  <c r="AA83" i="13"/>
  <c r="Z83" i="13"/>
  <c r="Y83" i="13"/>
  <c r="X72" i="13"/>
  <c r="AA82" i="13"/>
  <c r="Z82" i="13"/>
  <c r="Y82" i="13"/>
  <c r="X74" i="13"/>
  <c r="AA81" i="13"/>
  <c r="Z81" i="13"/>
  <c r="Y81" i="13"/>
  <c r="X79" i="13"/>
  <c r="AA80" i="13"/>
  <c r="Z80" i="13"/>
  <c r="Y80" i="13"/>
  <c r="X78" i="13"/>
  <c r="AA79" i="13"/>
  <c r="Z79" i="13"/>
  <c r="Y79" i="13"/>
  <c r="X83" i="13"/>
  <c r="AA78" i="13"/>
  <c r="Z78" i="13"/>
  <c r="Y78" i="13"/>
  <c r="X70" i="13"/>
  <c r="AA77" i="13"/>
  <c r="Z77" i="13"/>
  <c r="Y77" i="13"/>
  <c r="X71" i="13"/>
  <c r="AA76" i="13"/>
  <c r="Z76" i="13"/>
  <c r="Y76" i="13"/>
  <c r="X69" i="13"/>
  <c r="AA75" i="13"/>
  <c r="Z75" i="13"/>
  <c r="Y75" i="13"/>
  <c r="X84" i="13"/>
  <c r="AA74" i="13"/>
  <c r="Z74" i="13"/>
  <c r="Y74" i="13"/>
  <c r="X92" i="13"/>
  <c r="AB92" i="13" s="1"/>
  <c r="AA73" i="13"/>
  <c r="Z73" i="13"/>
  <c r="Y73" i="13"/>
  <c r="X91" i="13"/>
  <c r="AB91" i="13" s="1"/>
  <c r="AA72" i="13"/>
  <c r="Z72" i="13"/>
  <c r="Y72" i="13"/>
  <c r="X77" i="13"/>
  <c r="AA71" i="13"/>
  <c r="Z71" i="13"/>
  <c r="Y71" i="13"/>
  <c r="X86" i="13"/>
  <c r="AA70" i="13"/>
  <c r="Z70" i="13"/>
  <c r="Y70" i="13"/>
  <c r="X66" i="13"/>
  <c r="AA69" i="13"/>
  <c r="Z69" i="13"/>
  <c r="Y69" i="13"/>
  <c r="X75" i="13"/>
  <c r="AA68" i="13"/>
  <c r="Z68" i="13"/>
  <c r="Y68" i="13"/>
  <c r="AA67" i="13"/>
  <c r="Z67" i="13"/>
  <c r="Y67" i="13"/>
  <c r="X87" i="13"/>
  <c r="AA66" i="13"/>
  <c r="Z66" i="13"/>
  <c r="Y66" i="13"/>
  <c r="X81" i="13"/>
  <c r="AA60" i="13"/>
  <c r="Z60" i="13"/>
  <c r="AA59" i="13"/>
  <c r="Z59" i="13"/>
  <c r="AA58" i="13"/>
  <c r="Z58" i="13"/>
  <c r="AA57" i="13"/>
  <c r="Z57" i="13"/>
  <c r="AA56" i="13"/>
  <c r="Z56" i="13"/>
  <c r="X49" i="13"/>
  <c r="AA49" i="13"/>
  <c r="Z49" i="13"/>
  <c r="Y49" i="13"/>
  <c r="AA61" i="8" l="1"/>
  <c r="AA17" i="9"/>
  <c r="AA5" i="9"/>
  <c r="AA60" i="8"/>
  <c r="AA21" i="12"/>
  <c r="AA22" i="12"/>
  <c r="AA46" i="9"/>
  <c r="AB58" i="13"/>
  <c r="AB59" i="13"/>
  <c r="AB60" i="13"/>
  <c r="AA13" i="12"/>
  <c r="AA12" i="12"/>
  <c r="AA5" i="12"/>
  <c r="AA9" i="12"/>
  <c r="AA15" i="12"/>
  <c r="AA20" i="12"/>
  <c r="AA4" i="12"/>
  <c r="AA8" i="12"/>
  <c r="AA3" i="12"/>
  <c r="AA7" i="12"/>
  <c r="AA17" i="12"/>
  <c r="AA16" i="12"/>
  <c r="AA59" i="8"/>
  <c r="AA57" i="8"/>
  <c r="AA55" i="8"/>
  <c r="AB105" i="13"/>
  <c r="AB101" i="13"/>
  <c r="AB103" i="13"/>
  <c r="AB104" i="13"/>
  <c r="AB102" i="13"/>
  <c r="AB68" i="13"/>
  <c r="AB75" i="13"/>
  <c r="AB88" i="13"/>
  <c r="AB79" i="13"/>
  <c r="AB74" i="13"/>
  <c r="AB73" i="13"/>
  <c r="AB89" i="13"/>
  <c r="AB72" i="13"/>
  <c r="AB67" i="13"/>
  <c r="AB80" i="13"/>
  <c r="AB81" i="13"/>
  <c r="AB82" i="13"/>
  <c r="AB87" i="13"/>
  <c r="AB83" i="13"/>
  <c r="AB85" i="13"/>
  <c r="AB66" i="13"/>
  <c r="AB71" i="13"/>
  <c r="AB78" i="13"/>
  <c r="AB77" i="13"/>
  <c r="AB84" i="13"/>
  <c r="AB76" i="13"/>
  <c r="AB69" i="13"/>
  <c r="AB70" i="13"/>
  <c r="AB52" i="13"/>
  <c r="AB55" i="13"/>
  <c r="AB57" i="13"/>
  <c r="AB49" i="13"/>
  <c r="AB51" i="13"/>
  <c r="AB53" i="13"/>
  <c r="AB54" i="13"/>
  <c r="AB56" i="13"/>
  <c r="AB100" i="13"/>
  <c r="AB50" i="13"/>
  <c r="AB86" i="13"/>
  <c r="AB8" i="13"/>
  <c r="AB11" i="13"/>
  <c r="AB9" i="13"/>
  <c r="AB6" i="13"/>
  <c r="AB10" i="13"/>
  <c r="AB7" i="13"/>
  <c r="AB5" i="13"/>
  <c r="AA51" i="8"/>
  <c r="AA52" i="8"/>
  <c r="AA53" i="8"/>
  <c r="AA54" i="8"/>
  <c r="AA72" i="8"/>
  <c r="AA71" i="8"/>
  <c r="AA6" i="12"/>
  <c r="AA18" i="12"/>
  <c r="AA19" i="12"/>
  <c r="AA10" i="12"/>
  <c r="AA14" i="12"/>
  <c r="AA11" i="12"/>
  <c r="Z70" i="8" l="1"/>
  <c r="Y70" i="8"/>
  <c r="X70" i="8"/>
  <c r="W70" i="8"/>
  <c r="Z69" i="8"/>
  <c r="Y69" i="8"/>
  <c r="X69" i="8"/>
  <c r="W69" i="8"/>
  <c r="Z68" i="8"/>
  <c r="Y68" i="8"/>
  <c r="X68" i="8"/>
  <c r="W68" i="8"/>
  <c r="Z33" i="12"/>
  <c r="Y33" i="12"/>
  <c r="X33" i="12"/>
  <c r="W33" i="12"/>
  <c r="Z34" i="12"/>
  <c r="Y34" i="12"/>
  <c r="X34" i="12"/>
  <c r="W34" i="12"/>
  <c r="Z30" i="12"/>
  <c r="Y30" i="12"/>
  <c r="X30" i="12"/>
  <c r="W30" i="12"/>
  <c r="Z50" i="8"/>
  <c r="Y50" i="8"/>
  <c r="X50" i="8"/>
  <c r="W56" i="8"/>
  <c r="Z49" i="8"/>
  <c r="Y49" i="8"/>
  <c r="X49" i="8"/>
  <c r="W49" i="8"/>
  <c r="Z48" i="8"/>
  <c r="Y48" i="8"/>
  <c r="X48" i="8"/>
  <c r="W48" i="8"/>
  <c r="Z12" i="7"/>
  <c r="Y12" i="7"/>
  <c r="X12" i="7"/>
  <c r="W9" i="7"/>
  <c r="Z11" i="7"/>
  <c r="Y11" i="7"/>
  <c r="X11" i="7"/>
  <c r="W6" i="7"/>
  <c r="Z10" i="7"/>
  <c r="Y10" i="7"/>
  <c r="X10" i="7"/>
  <c r="W8" i="7"/>
  <c r="Z9" i="7"/>
  <c r="Y9" i="7"/>
  <c r="X9" i="7"/>
  <c r="W13" i="7"/>
  <c r="W7" i="7"/>
  <c r="X3" i="7"/>
  <c r="W3" i="7"/>
  <c r="Z3" i="11"/>
  <c r="Y3" i="11"/>
  <c r="X3" i="11"/>
  <c r="W3" i="11"/>
  <c r="W4" i="4"/>
  <c r="AA4" i="4" s="1"/>
  <c r="Z3" i="4"/>
  <c r="Y3" i="4"/>
  <c r="X3" i="4"/>
  <c r="Y4" i="2"/>
  <c r="Z4" i="2"/>
  <c r="W6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Z3" i="2"/>
  <c r="Y3" i="2"/>
  <c r="X3" i="2"/>
  <c r="AA58" i="8" l="1"/>
  <c r="AA56" i="8"/>
  <c r="AA68" i="8"/>
  <c r="AA69" i="8"/>
  <c r="AA70" i="8"/>
  <c r="AB4" i="13"/>
  <c r="AA30" i="12"/>
  <c r="AA34" i="12"/>
  <c r="AA33" i="12"/>
  <c r="AA48" i="8"/>
  <c r="AA49" i="8"/>
  <c r="AA50" i="8"/>
  <c r="Y3" i="7"/>
  <c r="Z3" i="7"/>
  <c r="AA9" i="7"/>
  <c r="AA3" i="11"/>
  <c r="AA5" i="6"/>
  <c r="AA13" i="6"/>
  <c r="AA11" i="6"/>
  <c r="AA14" i="6"/>
  <c r="AA10" i="6"/>
  <c r="AA9" i="6"/>
  <c r="AA12" i="6"/>
  <c r="AA7" i="6"/>
  <c r="AA8" i="6"/>
  <c r="AA7" i="5"/>
  <c r="AA8" i="5"/>
  <c r="AA5" i="5"/>
  <c r="AA6" i="5"/>
  <c r="AA4" i="5"/>
  <c r="AA3" i="5"/>
  <c r="AA3" i="3"/>
  <c r="AA11" i="2"/>
  <c r="AA7" i="2"/>
  <c r="AA9" i="2"/>
  <c r="AA3" i="4"/>
  <c r="AA10" i="2"/>
  <c r="AA8" i="2"/>
  <c r="AA3" i="2"/>
  <c r="AA6" i="2"/>
  <c r="AA5" i="2"/>
  <c r="AA4" i="2"/>
  <c r="AA3" i="7" l="1"/>
  <c r="Z8" i="7" l="1"/>
  <c r="Y8" i="7"/>
  <c r="X8" i="7"/>
  <c r="X4" i="7"/>
  <c r="Y4" i="7"/>
  <c r="W4" i="7"/>
  <c r="Z4" i="7"/>
  <c r="X6" i="7"/>
  <c r="W11" i="7"/>
  <c r="AA11" i="7" s="1"/>
  <c r="Z6" i="7"/>
  <c r="Y6" i="7"/>
  <c r="X5" i="7"/>
  <c r="W10" i="7"/>
  <c r="AA10" i="7" s="1"/>
  <c r="Y5" i="7"/>
  <c r="Z5" i="7"/>
  <c r="X7" i="7"/>
  <c r="Y7" i="7"/>
  <c r="W5" i="7"/>
  <c r="Z7" i="7"/>
  <c r="Y13" i="7"/>
  <c r="X13" i="7"/>
  <c r="W12" i="7"/>
  <c r="AA12" i="7" s="1"/>
  <c r="Z13" i="7"/>
  <c r="AA6" i="6"/>
  <c r="AA8" i="7" l="1"/>
  <c r="AA4" i="7"/>
  <c r="AA4" i="9"/>
  <c r="AA6" i="7"/>
  <c r="AA13" i="7"/>
  <c r="AA7" i="7"/>
  <c r="AA5" i="7"/>
  <c r="AA4" i="6"/>
  <c r="AA3" i="6"/>
</calcChain>
</file>

<file path=xl/sharedStrings.xml><?xml version="1.0" encoding="utf-8"?>
<sst xmlns="http://schemas.openxmlformats.org/spreadsheetml/2006/main" count="1463" uniqueCount="290">
  <si>
    <t>Plaats</t>
  </si>
  <si>
    <t>Nummer</t>
  </si>
  <si>
    <t>Naam coureur</t>
  </si>
  <si>
    <t>Emmen 1</t>
  </si>
  <si>
    <t>Emmen 2</t>
  </si>
  <si>
    <t>Emmen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</si>
  <si>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</si>
  <si>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</si>
  <si>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</si>
  <si>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</si>
  <si>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</si>
  <si>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</si>
  <si>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</si>
  <si>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</si>
  <si>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Bonus punt voor pole in kwalificatie</t>
  </si>
  <si>
    <t>Bonus punt voor snelste rondentijd</t>
  </si>
  <si>
    <t>Bonus punt voor snelste rondentijd + pole in kwalificatie</t>
  </si>
  <si>
    <t>DQ</t>
  </si>
  <si>
    <t>NB Om in aanmerking te komen voor het eindklassement, dient een coureur tenminste 4 wedstrijddagen gereden te hebben</t>
  </si>
  <si>
    <t>Emsbüren 1</t>
  </si>
  <si>
    <t>Emsbüren 2</t>
  </si>
  <si>
    <t>Emsbüren 3</t>
  </si>
  <si>
    <t>Spa 1</t>
  </si>
  <si>
    <t>Spa 2</t>
  </si>
  <si>
    <t>Spa 3</t>
  </si>
  <si>
    <t>ROOKIE</t>
  </si>
  <si>
    <t>MASTER</t>
  </si>
  <si>
    <t>NB Master telt wel mee in het dagklassement, maar niet in het eindklassement</t>
  </si>
  <si>
    <t>ALGEMEEN</t>
  </si>
  <si>
    <t>IAME</t>
  </si>
  <si>
    <t>ROTAX</t>
  </si>
  <si>
    <t>Sep ter Horst (ROTAX)</t>
  </si>
  <si>
    <t>Melvin Wieringa (ROTAX)</t>
  </si>
  <si>
    <t>Brandon Martens (ROTAX)</t>
  </si>
  <si>
    <t>Max Rikkers (ROTAX)</t>
  </si>
  <si>
    <t>Luna Heijnen (ROTAX)</t>
  </si>
  <si>
    <t>Ilse Steenhuis (ROTAX)</t>
  </si>
  <si>
    <t>Damian Prins (ROTAX)</t>
  </si>
  <si>
    <t>Leon Zubik (ROTAX)</t>
  </si>
  <si>
    <t>Jan Willem Uitslag (IAME)</t>
  </si>
  <si>
    <t>Jurr Drent (ROTAX)</t>
  </si>
  <si>
    <t>Berge Veenhuis (ROTAX)</t>
  </si>
  <si>
    <t>Joey van Essen (ROTAX)</t>
  </si>
  <si>
    <t>Hessel van der Valk (ROTAX)</t>
  </si>
  <si>
    <t>Peter Jansen (IAME)</t>
  </si>
  <si>
    <t>Niels Toutenhoofd (IAME)</t>
  </si>
  <si>
    <t>Sem Kuiper (ROTAX)</t>
  </si>
  <si>
    <t>Niek Bulle (ROTAX)</t>
  </si>
  <si>
    <t>Maykel Kampman (ROTAX)</t>
  </si>
  <si>
    <t>Enrico Jagernath (ROTAX)</t>
  </si>
  <si>
    <t>Danny Tinor-Centi (IAME)</t>
  </si>
  <si>
    <t>Lucca Broers (IAME)</t>
  </si>
  <si>
    <t>Senna Moorlag (ROTAX)</t>
  </si>
  <si>
    <t>Bas Verheijke  (IAME)</t>
  </si>
  <si>
    <t>Devin Vlaskamp (ROTAX)</t>
  </si>
  <si>
    <t>Nienke Boerema (IAME)</t>
  </si>
  <si>
    <t>Tim van Elleswijk (ROTAX)</t>
  </si>
  <si>
    <t>Robin Mens (ROTAX)</t>
  </si>
  <si>
    <t>Tom Koopmans (IAME)</t>
  </si>
  <si>
    <t>Maurice Kampman (ROTAX)</t>
  </si>
  <si>
    <t>Cas Nuijten (ROTAX)</t>
  </si>
  <si>
    <t>Lisanne Groenewold (IAME)</t>
  </si>
  <si>
    <t>Kris Kromopawiro (ROTAX)</t>
  </si>
  <si>
    <t>Olivier Olthof (ROTAX)</t>
  </si>
  <si>
    <t>Emiel Koekoek (ROTAX)</t>
  </si>
  <si>
    <t>Jarno Guikema (ROTAX)</t>
  </si>
  <si>
    <t>Tygo Mannes (ROTAX)</t>
  </si>
  <si>
    <t>Siem Venekamp (ROTAX)</t>
  </si>
  <si>
    <t>Mike Muter (ROTAX)</t>
  </si>
  <si>
    <t>Benthe Faber (ROTAX)</t>
  </si>
  <si>
    <t>Dennis Bouman (IAME)</t>
  </si>
  <si>
    <t>Keano Frens (ROTAX)</t>
  </si>
  <si>
    <t>Sil van der Veen (ROTAX)</t>
  </si>
  <si>
    <t>Rimme Boltjes (ROTAX)</t>
  </si>
  <si>
    <t>Brent van Zeeburg (ROTAX)</t>
  </si>
  <si>
    <t xml:space="preserve">Louis Zoetelief </t>
  </si>
  <si>
    <t>Daan Holleman (ROOKIE)</t>
  </si>
  <si>
    <t>Jamal Smaili (ROOKIE)</t>
  </si>
  <si>
    <t>Javey Feikens</t>
  </si>
  <si>
    <t>Dez Ruinemans (ROOKIE)</t>
  </si>
  <si>
    <t>Dave Koorn (ROOKIE)</t>
  </si>
  <si>
    <t>Hidde Wassenaar</t>
  </si>
  <si>
    <t>Jayden Suk</t>
  </si>
  <si>
    <t>Lasse van der Weide (ROOKIE)</t>
  </si>
  <si>
    <t>Noah Philips (ROOKIE)</t>
  </si>
  <si>
    <t xml:space="preserve">Marco Koopman </t>
  </si>
  <si>
    <t>Vinn Uitslag</t>
  </si>
  <si>
    <t xml:space="preserve">Max van den Heuvel </t>
  </si>
  <si>
    <t>Lenn ter Veen (ROOKIE)</t>
  </si>
  <si>
    <t>Liam Mellens</t>
  </si>
  <si>
    <t>Phylicia ten Holt (ROOKIE)</t>
  </si>
  <si>
    <t>Bodhi Bouwsema (ROOKIE)</t>
  </si>
  <si>
    <t>Demy Beuving</t>
  </si>
  <si>
    <t>Jarno Beuker</t>
  </si>
  <si>
    <t>Morrison Boonstra</t>
  </si>
  <si>
    <t>Ties Hermus</t>
  </si>
  <si>
    <t>Milan van der Werf</t>
  </si>
  <si>
    <t>Sijvert Wajer</t>
  </si>
  <si>
    <t>Jeroen van Nes</t>
  </si>
  <si>
    <t>Julian van Dijk</t>
  </si>
  <si>
    <t>Senna Tinor-Centi</t>
  </si>
  <si>
    <t>Jordi van Merrienboer</t>
  </si>
  <si>
    <t>Duuc te Velthuis</t>
  </si>
  <si>
    <t>Bas van Vliet (ROOKIE)</t>
  </si>
  <si>
    <t>Jay de Jonge (ROOKIE)</t>
  </si>
  <si>
    <t>Tim Frederiks</t>
  </si>
  <si>
    <t>Tobias Beernink (ROOKIE)</t>
  </si>
  <si>
    <t>Jaylen Luchies</t>
  </si>
  <si>
    <t>Fynn Luchies</t>
  </si>
  <si>
    <t>Jermaine de Vries</t>
  </si>
  <si>
    <t>Alinda Koopman (SENIOR)</t>
  </si>
  <si>
    <t>Caz Veenhuizen</t>
  </si>
  <si>
    <t>Ian Mennes</t>
  </si>
  <si>
    <t>Sepp Prins</t>
  </si>
  <si>
    <t>Luc Camphuijsen (SENIOR)</t>
  </si>
  <si>
    <t>Senna Bison</t>
  </si>
  <si>
    <t>Liam van Dam</t>
  </si>
  <si>
    <t>Benjamin Visser</t>
  </si>
  <si>
    <t>Ian Prins</t>
  </si>
  <si>
    <t>Mike Raateland</t>
  </si>
  <si>
    <t>Fleur Zijm (SENIOR)</t>
  </si>
  <si>
    <t>Maikel Beuker</t>
  </si>
  <si>
    <t>Owen Dudok van Heel</t>
  </si>
  <si>
    <t>Fleur van Dijk (SENIOR)</t>
  </si>
  <si>
    <t>Stijn Bakker</t>
  </si>
  <si>
    <t>Kick Dobber</t>
  </si>
  <si>
    <t>Rick Korporaal</t>
  </si>
  <si>
    <t>Koen Kuykhoven</t>
  </si>
  <si>
    <t>Jurre Beckers</t>
  </si>
  <si>
    <t>Damian Beganovic</t>
  </si>
  <si>
    <t>Ronan Kamphuis</t>
  </si>
  <si>
    <t>Huub Jonk</t>
  </si>
  <si>
    <t>Timo Hermus</t>
  </si>
  <si>
    <t>Cas Mantje</t>
  </si>
  <si>
    <t>Thijs van Huis</t>
  </si>
  <si>
    <t>Anouk Winkel</t>
  </si>
  <si>
    <t>Sjoerd de Vries</t>
  </si>
  <si>
    <t>Keyan de Jonge</t>
  </si>
  <si>
    <t>Fedde Bakker</t>
  </si>
  <si>
    <t>Djustin Winkel</t>
  </si>
  <si>
    <t>Dylano Winkel</t>
  </si>
  <si>
    <t>Jari Berends</t>
  </si>
  <si>
    <t>Jonathan Visser</t>
  </si>
  <si>
    <t>Julian Altelaar</t>
  </si>
  <si>
    <t>Evy Bunskoeke</t>
  </si>
  <si>
    <t>Joeri Bechtold</t>
  </si>
  <si>
    <t>Michael Folmering</t>
  </si>
  <si>
    <t>Jamie Elzerman</t>
  </si>
  <si>
    <t>Mats Mooij</t>
  </si>
  <si>
    <t>Killian Cilon</t>
  </si>
  <si>
    <t>Arriën Kamphuis</t>
  </si>
  <si>
    <t>Wietske Visser</t>
  </si>
  <si>
    <t>Bram Ossewaarde</t>
  </si>
  <si>
    <t>Seppe Boeckxstaens</t>
  </si>
  <si>
    <t>Tijmen Witte</t>
  </si>
  <si>
    <t>Marc Donders</t>
  </si>
  <si>
    <t>PUNTENTELLING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</si>
  <si>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</si>
  <si>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</si>
  <si>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</si>
  <si>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</si>
  <si>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</si>
  <si>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</si>
  <si>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</si>
  <si>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</si>
  <si>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</si>
  <si>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</si>
  <si>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</si>
  <si>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</si>
  <si>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</si>
  <si>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</si>
  <si>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</si>
  <si>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</si>
  <si>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</si>
  <si>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</si>
  <si>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</si>
  <si>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</si>
  <si>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</si>
  <si>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</si>
  <si>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</si>
  <si>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</si>
  <si>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</si>
  <si>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</si>
  <si>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</si>
  <si>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</si>
  <si>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</si>
  <si>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</si>
  <si>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</si>
  <si>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</si>
  <si>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</si>
  <si>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</si>
  <si>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</si>
  <si>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</si>
  <si>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</si>
  <si>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</si>
  <si>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</si>
  <si>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</si>
  <si>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</si>
  <si>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Jarno Smit</t>
  </si>
  <si>
    <t>Lars van der Laan (ROTAX)</t>
  </si>
  <si>
    <t>Rav Martens (IAME)</t>
  </si>
  <si>
    <t>Jari Schreuder (ROTAX)</t>
  </si>
  <si>
    <t>Elvis Reekers (ROTAX)</t>
  </si>
  <si>
    <t>Kevin Ridderbos</t>
  </si>
  <si>
    <t>Jorn Helder (IAME)</t>
  </si>
  <si>
    <t>Valentino Cornelissen (IAME)</t>
  </si>
  <si>
    <t>Yorrit Deinum (ROTAX)</t>
  </si>
  <si>
    <t>Thom Jansen (ROTAX)</t>
  </si>
  <si>
    <t>Milan Gall (ROOKIE)</t>
  </si>
  <si>
    <t xml:space="preserve">Lars van den Berg </t>
  </si>
  <si>
    <t>Jorn Jelle Bremer</t>
  </si>
  <si>
    <t>Yermo Zanen</t>
  </si>
  <si>
    <t>Laurens Huijsman</t>
  </si>
  <si>
    <t>Peter Jansen</t>
  </si>
  <si>
    <t>Luuk Hoornstra</t>
  </si>
  <si>
    <t>Matthijs van Zuilekom</t>
  </si>
  <si>
    <t>Mink Saeijs</t>
  </si>
  <si>
    <t>Justin Klerk</t>
  </si>
  <si>
    <t>Sam Bloemraad</t>
  </si>
  <si>
    <t>Reno Hart</t>
  </si>
  <si>
    <t>Rory de Jong</t>
  </si>
  <si>
    <t>Stanley Tiber</t>
  </si>
  <si>
    <t>Gijs van der Veen</t>
  </si>
  <si>
    <t>Dinant van Zuilekom</t>
  </si>
  <si>
    <t>Erjen de Bildt</t>
  </si>
  <si>
    <t>Sem Branger</t>
  </si>
  <si>
    <t>Tom de Baar</t>
  </si>
  <si>
    <t>Leonard Noorddijk</t>
  </si>
  <si>
    <t>Frank van der Ham</t>
  </si>
  <si>
    <t>Floris de Waal</t>
  </si>
  <si>
    <t>Lewis van den Heuvel</t>
  </si>
  <si>
    <t>Gijs de Kraaij</t>
  </si>
  <si>
    <t>Sjoerd Janssen</t>
  </si>
  <si>
    <t>Tycho van Taarling</t>
  </si>
  <si>
    <t>Jason Haitsma</t>
  </si>
  <si>
    <t>Jason Beganovic</t>
  </si>
  <si>
    <t>Pelle de Vries</t>
  </si>
  <si>
    <t>Jort Bakker</t>
  </si>
  <si>
    <t>Tygo Holthausen</t>
  </si>
  <si>
    <t>Mart Scharphof</t>
  </si>
  <si>
    <t>Markus ten Kate</t>
  </si>
  <si>
    <t>Levi Philips</t>
  </si>
  <si>
    <t>Kerpen 1</t>
  </si>
  <si>
    <t>Kerpen 2</t>
  </si>
  <si>
    <t>Kerpen 3</t>
  </si>
  <si>
    <t>Kerpen 4</t>
  </si>
  <si>
    <t>Mika Bison (ROTAX)</t>
  </si>
  <si>
    <t>Nick van Hees (ROTAX)</t>
  </si>
  <si>
    <t>Robin Dol (ROTAX)</t>
  </si>
  <si>
    <t>Milan Rutten (ROTAX)</t>
  </si>
  <si>
    <t>Constantijn Donk (IAME)</t>
  </si>
  <si>
    <t>Alex Huizinga (IAME)</t>
  </si>
  <si>
    <t>Jordy Roeffen (ROTAX)</t>
  </si>
  <si>
    <t>Luka Koullen (IAME)</t>
  </si>
  <si>
    <t>Milan Rutten (ROTAX</t>
  </si>
  <si>
    <t>NVT</t>
  </si>
  <si>
    <t>Hugo van der Velden (IAME)</t>
  </si>
  <si>
    <t>Gregory Koblitschek (IAME)</t>
  </si>
  <si>
    <t>Kayne Schrandt (IAME)</t>
  </si>
  <si>
    <t>Giel Huntink (IAME)</t>
  </si>
  <si>
    <t>Bodean Blankenburg (ROTAX)</t>
  </si>
  <si>
    <t>Senn van den Engel (ROOKIE)</t>
  </si>
  <si>
    <t>Bram Meijer</t>
  </si>
  <si>
    <t>Oliwier Mazurkiewicz</t>
  </si>
  <si>
    <t>Jesse Andringa</t>
  </si>
  <si>
    <t>Jesse Aalbregt</t>
  </si>
  <si>
    <t xml:space="preserve">Quinn Janssen </t>
  </si>
  <si>
    <t>Zac laue</t>
  </si>
  <si>
    <t>Phil Becker</t>
  </si>
  <si>
    <t>Stefan Onaca</t>
  </si>
  <si>
    <t>Ricardo Doornbosch</t>
  </si>
  <si>
    <t>Olivier Lemmens</t>
  </si>
  <si>
    <t>Rowesh Kalloe</t>
  </si>
  <si>
    <t xml:space="preserve">Rowesh Kalloe </t>
  </si>
  <si>
    <t>Daniël Zijlstra</t>
  </si>
  <si>
    <t>Bram Feijten</t>
  </si>
  <si>
    <t>Bart Notten JR</t>
  </si>
  <si>
    <t>Maik Stokman</t>
  </si>
  <si>
    <t>Danny Huizing (M)</t>
  </si>
  <si>
    <t>Sikko Oosterhoff (M)</t>
  </si>
  <si>
    <t>Leon kaldijk (M)</t>
  </si>
  <si>
    <t>Jeffrey Bektas (M)</t>
  </si>
  <si>
    <t>Patrick Noordermeer (M)</t>
  </si>
  <si>
    <t>Job Spies (M)</t>
  </si>
  <si>
    <t>Liselotte Donk</t>
  </si>
  <si>
    <t>Erwin Jalving</t>
  </si>
  <si>
    <t>Erwin Bosman (M)</t>
  </si>
  <si>
    <t>Myrthe Geertsma (M)</t>
  </si>
  <si>
    <t>Nicky van Dijk (M)</t>
  </si>
  <si>
    <t>Jesse Helledoorn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</si>
</sst>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1" fillId="6" borderId="0" xfId="0" applyFont="1" applyFill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2" borderId="0" xfId="0" applyFill="1" applyAlignment="1">
      <alignment horizontal="right"/>
    </xf>
    <xf numFmtId="0" fontId="0" fillId="7" borderId="9" xfId="0" applyFill="1" applyBorder="1"/>
    <xf numFmtId="0" fontId="0" fillId="7" borderId="10" xfId="0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zoomScale="75" zoomScaleNormal="75" workbookViewId="0">
      <selection activeCell="N22" sqref="N22"/>
    </sheetView>
  </sheetViews>
  <sheetFormatPr defaultRowHeight="15" x14ac:dyDescent="0.25"/>
  <cols>
    <col min="3" max="3" width="30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8"/>
      <c r="AD2" s="9"/>
    </row>
    <row r="3" spans="1:30" x14ac:dyDescent="0.25">
      <c r="A3">
        <v>1</v>
      </c>
      <c r="B3">
        <v>2</v>
      </c>
      <c r="C3" t="s">
        <v>75</v>
      </c>
      <c r="D3">
        <v>40</v>
      </c>
      <c r="E3">
        <v>40</v>
      </c>
      <c r="F3">
        <v>40</v>
      </c>
      <c r="G3">
        <v>35</v>
      </c>
      <c r="H3">
        <v>37</v>
      </c>
      <c r="I3" s="2">
        <f>40+1</f>
        <v>41</v>
      </c>
      <c r="W3">
        <f t="shared" ref="W3:W22" si="0">SUM(D3:V3)</f>
        <v>233</v>
      </c>
      <c r="X3">
        <f t="shared" ref="X3:X22" si="1">IF(ISERROR(SMALL($D3:$U3,1)),0,MAX(SMALL($D3:$U3,1),0))</f>
        <v>35</v>
      </c>
      <c r="Y3">
        <f t="shared" ref="Y3:Y22" si="2">IF(ISERROR(SMALL($D3:$U3,2)),0,MAX(SMALL($D3:$U3,2),0))</f>
        <v>37</v>
      </c>
      <c r="Z3">
        <f t="shared" ref="Z3:Z22" si="3">IF(ISERROR(SMALL($D3:$U3,3)),0,MAX(SMALL($D3:$U3,3),0))</f>
        <v>40</v>
      </c>
      <c r="AA3">
        <f t="shared" ref="AA3:AA22" si="4">+W3-X3-Y3-Z3</f>
        <v>121</v>
      </c>
      <c r="AC3" s="8" t="s">
        <v>157</v>
      </c>
      <c r="AD3" s="9">
        <v>40</v>
      </c>
    </row>
    <row r="4" spans="1:30" x14ac:dyDescent="0.25">
      <c r="A4">
        <v>2</v>
      </c>
      <c r="B4">
        <v>16</v>
      </c>
      <c r="C4" t="s">
        <v>81</v>
      </c>
      <c r="D4">
        <v>35</v>
      </c>
      <c r="E4">
        <v>37</v>
      </c>
      <c r="F4" s="2">
        <f>24+1</f>
        <v>25</v>
      </c>
      <c r="G4">
        <v>37</v>
      </c>
      <c r="H4">
        <v>35</v>
      </c>
      <c r="I4">
        <v>23</v>
      </c>
      <c r="W4">
        <f t="shared" si="0"/>
        <v>192</v>
      </c>
      <c r="X4">
        <f t="shared" si="1"/>
        <v>23</v>
      </c>
      <c r="Y4">
        <f t="shared" si="2"/>
        <v>25</v>
      </c>
      <c r="Z4">
        <f t="shared" si="3"/>
        <v>35</v>
      </c>
      <c r="AA4">
        <f t="shared" si="4"/>
        <v>109</v>
      </c>
      <c r="AC4" s="8" t="s">
        <v>158</v>
      </c>
      <c r="AD4" s="9">
        <v>37</v>
      </c>
    </row>
    <row r="5" spans="1:30" x14ac:dyDescent="0.25">
      <c r="A5">
        <v>3</v>
      </c>
      <c r="B5">
        <v>33</v>
      </c>
      <c r="C5" t="s">
        <v>87</v>
      </c>
      <c r="D5">
        <v>23</v>
      </c>
      <c r="E5">
        <v>23</v>
      </c>
      <c r="F5">
        <v>25</v>
      </c>
      <c r="G5" s="3">
        <f>1+40</f>
        <v>41</v>
      </c>
      <c r="H5" s="2">
        <f>40+1</f>
        <v>41</v>
      </c>
      <c r="I5">
        <v>37</v>
      </c>
      <c r="W5">
        <f t="shared" si="0"/>
        <v>190</v>
      </c>
      <c r="X5">
        <f t="shared" si="1"/>
        <v>23</v>
      </c>
      <c r="Y5">
        <f t="shared" si="2"/>
        <v>23</v>
      </c>
      <c r="Z5">
        <f t="shared" si="3"/>
        <v>25</v>
      </c>
      <c r="AA5">
        <f t="shared" si="4"/>
        <v>119</v>
      </c>
      <c r="AC5" s="8" t="s">
        <v>159</v>
      </c>
      <c r="AD5" s="9">
        <v>35</v>
      </c>
    </row>
    <row r="6" spans="1:30" x14ac:dyDescent="0.25">
      <c r="A6">
        <v>4</v>
      </c>
      <c r="B6">
        <v>43</v>
      </c>
      <c r="C6" t="s">
        <v>82</v>
      </c>
      <c r="D6">
        <v>33</v>
      </c>
      <c r="E6">
        <v>31</v>
      </c>
      <c r="F6">
        <v>33</v>
      </c>
      <c r="G6">
        <v>26</v>
      </c>
      <c r="H6">
        <v>26</v>
      </c>
      <c r="I6">
        <v>35</v>
      </c>
      <c r="W6">
        <f t="shared" si="0"/>
        <v>184</v>
      </c>
      <c r="X6">
        <f t="shared" si="1"/>
        <v>26</v>
      </c>
      <c r="Y6">
        <f t="shared" si="2"/>
        <v>26</v>
      </c>
      <c r="Z6">
        <f t="shared" si="3"/>
        <v>31</v>
      </c>
      <c r="AA6">
        <f t="shared" si="4"/>
        <v>101</v>
      </c>
      <c r="AC6" s="8" t="s">
        <v>160</v>
      </c>
      <c r="AD6" s="9">
        <v>33</v>
      </c>
    </row>
    <row r="7" spans="1:30" x14ac:dyDescent="0.25">
      <c r="A7">
        <v>5</v>
      </c>
      <c r="B7">
        <v>31</v>
      </c>
      <c r="C7" t="s">
        <v>86</v>
      </c>
      <c r="D7">
        <v>28</v>
      </c>
      <c r="E7">
        <v>30</v>
      </c>
      <c r="F7">
        <v>30</v>
      </c>
      <c r="G7">
        <v>33</v>
      </c>
      <c r="H7">
        <v>28</v>
      </c>
      <c r="I7">
        <v>31</v>
      </c>
      <c r="W7">
        <f t="shared" si="0"/>
        <v>180</v>
      </c>
      <c r="X7">
        <f t="shared" si="1"/>
        <v>28</v>
      </c>
      <c r="Y7">
        <f t="shared" si="2"/>
        <v>28</v>
      </c>
      <c r="Z7">
        <f t="shared" si="3"/>
        <v>30</v>
      </c>
      <c r="AA7">
        <f t="shared" si="4"/>
        <v>94</v>
      </c>
      <c r="AC7" s="8" t="s">
        <v>161</v>
      </c>
      <c r="AD7" s="9">
        <v>31</v>
      </c>
    </row>
    <row r="8" spans="1:30" x14ac:dyDescent="0.25">
      <c r="A8">
        <v>6</v>
      </c>
      <c r="B8">
        <v>76</v>
      </c>
      <c r="C8" t="s">
        <v>91</v>
      </c>
      <c r="D8">
        <v>26</v>
      </c>
      <c r="E8">
        <v>24</v>
      </c>
      <c r="F8">
        <v>29</v>
      </c>
      <c r="G8">
        <v>31</v>
      </c>
      <c r="H8">
        <v>33</v>
      </c>
      <c r="I8">
        <v>29</v>
      </c>
      <c r="W8">
        <f t="shared" si="0"/>
        <v>172</v>
      </c>
      <c r="X8">
        <f t="shared" si="1"/>
        <v>24</v>
      </c>
      <c r="Y8">
        <f t="shared" si="2"/>
        <v>26</v>
      </c>
      <c r="Z8">
        <f t="shared" si="3"/>
        <v>29</v>
      </c>
      <c r="AA8">
        <f t="shared" si="4"/>
        <v>93</v>
      </c>
      <c r="AC8" s="8" t="s">
        <v>162</v>
      </c>
      <c r="AD8" s="9">
        <v>30</v>
      </c>
    </row>
    <row r="9" spans="1:30" x14ac:dyDescent="0.25">
      <c r="A9">
        <v>7</v>
      </c>
      <c r="B9">
        <v>99</v>
      </c>
      <c r="C9" t="s">
        <v>93</v>
      </c>
      <c r="D9" s="2">
        <f>37+1</f>
        <v>38</v>
      </c>
      <c r="E9" s="2">
        <f>33+1</f>
        <v>34</v>
      </c>
      <c r="F9">
        <v>18</v>
      </c>
      <c r="G9">
        <v>29</v>
      </c>
      <c r="H9">
        <v>24</v>
      </c>
      <c r="I9">
        <v>28</v>
      </c>
      <c r="W9">
        <f t="shared" si="0"/>
        <v>171</v>
      </c>
      <c r="X9">
        <f t="shared" si="1"/>
        <v>18</v>
      </c>
      <c r="Y9">
        <f t="shared" si="2"/>
        <v>24</v>
      </c>
      <c r="Z9">
        <f t="shared" si="3"/>
        <v>28</v>
      </c>
      <c r="AA9">
        <f t="shared" si="4"/>
        <v>101</v>
      </c>
      <c r="AC9" s="8" t="s">
        <v>163</v>
      </c>
      <c r="AD9" s="9">
        <v>29</v>
      </c>
    </row>
    <row r="10" spans="1:30" x14ac:dyDescent="0.25">
      <c r="A10">
        <v>8</v>
      </c>
      <c r="B10">
        <v>26</v>
      </c>
      <c r="C10" t="s">
        <v>83</v>
      </c>
      <c r="D10">
        <v>24</v>
      </c>
      <c r="E10">
        <v>29</v>
      </c>
      <c r="F10">
        <v>31</v>
      </c>
      <c r="G10">
        <v>28</v>
      </c>
      <c r="H10">
        <v>31</v>
      </c>
      <c r="I10">
        <v>26</v>
      </c>
      <c r="W10">
        <f t="shared" si="0"/>
        <v>169</v>
      </c>
      <c r="X10">
        <f t="shared" si="1"/>
        <v>24</v>
      </c>
      <c r="Y10">
        <f t="shared" si="2"/>
        <v>26</v>
      </c>
      <c r="Z10">
        <f t="shared" si="3"/>
        <v>28</v>
      </c>
      <c r="AA10">
        <f t="shared" si="4"/>
        <v>91</v>
      </c>
      <c r="AC10" s="8" t="s">
        <v>164</v>
      </c>
      <c r="AD10" s="9">
        <v>28</v>
      </c>
    </row>
    <row r="11" spans="1:30" x14ac:dyDescent="0.25">
      <c r="A11">
        <v>9</v>
      </c>
      <c r="B11">
        <v>89</v>
      </c>
      <c r="C11" t="s">
        <v>92</v>
      </c>
      <c r="D11">
        <v>31</v>
      </c>
      <c r="E11">
        <v>35</v>
      </c>
      <c r="F11">
        <v>35</v>
      </c>
      <c r="G11">
        <v>20</v>
      </c>
      <c r="H11">
        <v>25</v>
      </c>
      <c r="I11">
        <v>22</v>
      </c>
      <c r="W11">
        <f t="shared" si="0"/>
        <v>168</v>
      </c>
      <c r="X11">
        <f t="shared" si="1"/>
        <v>20</v>
      </c>
      <c r="Y11">
        <f t="shared" si="2"/>
        <v>22</v>
      </c>
      <c r="Z11">
        <f t="shared" si="3"/>
        <v>25</v>
      </c>
      <c r="AA11">
        <f t="shared" si="4"/>
        <v>101</v>
      </c>
      <c r="AC11" s="8" t="s">
        <v>165</v>
      </c>
      <c r="AD11" s="9">
        <v>27</v>
      </c>
    </row>
    <row r="12" spans="1:30" x14ac:dyDescent="0.25">
      <c r="A12">
        <v>10</v>
      </c>
      <c r="B12">
        <v>14</v>
      </c>
      <c r="C12" t="s">
        <v>80</v>
      </c>
      <c r="D12">
        <v>22</v>
      </c>
      <c r="E12">
        <v>26</v>
      </c>
      <c r="F12">
        <v>37</v>
      </c>
      <c r="G12">
        <v>25</v>
      </c>
      <c r="H12">
        <v>30</v>
      </c>
      <c r="I12">
        <v>27</v>
      </c>
      <c r="W12">
        <f t="shared" si="0"/>
        <v>167</v>
      </c>
      <c r="X12">
        <f t="shared" si="1"/>
        <v>22</v>
      </c>
      <c r="Y12">
        <f t="shared" si="2"/>
        <v>25</v>
      </c>
      <c r="Z12">
        <f t="shared" si="3"/>
        <v>26</v>
      </c>
      <c r="AA12">
        <f t="shared" si="4"/>
        <v>94</v>
      </c>
      <c r="AC12" s="8" t="s">
        <v>166</v>
      </c>
      <c r="AD12" s="9">
        <v>26</v>
      </c>
    </row>
    <row r="13" spans="1:30" x14ac:dyDescent="0.25">
      <c r="A13">
        <v>11</v>
      </c>
      <c r="B13">
        <v>30</v>
      </c>
      <c r="C13" t="s">
        <v>85</v>
      </c>
      <c r="D13">
        <v>25</v>
      </c>
      <c r="E13">
        <v>22</v>
      </c>
      <c r="F13">
        <v>28</v>
      </c>
      <c r="G13" s="2">
        <f>27+1</f>
        <v>28</v>
      </c>
      <c r="H13">
        <v>27</v>
      </c>
      <c r="I13">
        <v>30</v>
      </c>
      <c r="W13">
        <f t="shared" si="0"/>
        <v>160</v>
      </c>
      <c r="X13">
        <f t="shared" si="1"/>
        <v>22</v>
      </c>
      <c r="Y13">
        <f t="shared" si="2"/>
        <v>25</v>
      </c>
      <c r="Z13">
        <f t="shared" si="3"/>
        <v>27</v>
      </c>
      <c r="AA13">
        <f t="shared" si="4"/>
        <v>86</v>
      </c>
      <c r="AC13" s="8" t="s">
        <v>167</v>
      </c>
      <c r="AD13" s="9">
        <v>25</v>
      </c>
    </row>
    <row r="14" spans="1:30" x14ac:dyDescent="0.25">
      <c r="A14">
        <v>12</v>
      </c>
      <c r="B14">
        <v>61</v>
      </c>
      <c r="C14" t="s">
        <v>89</v>
      </c>
      <c r="D14">
        <v>17</v>
      </c>
      <c r="E14">
        <v>27</v>
      </c>
      <c r="F14">
        <v>23</v>
      </c>
      <c r="G14">
        <v>30</v>
      </c>
      <c r="H14">
        <v>29</v>
      </c>
      <c r="I14">
        <v>33</v>
      </c>
      <c r="W14">
        <f t="shared" si="0"/>
        <v>159</v>
      </c>
      <c r="X14">
        <f t="shared" si="1"/>
        <v>17</v>
      </c>
      <c r="Y14">
        <f t="shared" si="2"/>
        <v>23</v>
      </c>
      <c r="Z14">
        <f t="shared" si="3"/>
        <v>27</v>
      </c>
      <c r="AA14">
        <f t="shared" si="4"/>
        <v>92</v>
      </c>
      <c r="AC14" s="8" t="s">
        <v>168</v>
      </c>
      <c r="AD14" s="9">
        <v>24</v>
      </c>
    </row>
    <row r="15" spans="1:30" x14ac:dyDescent="0.25">
      <c r="A15">
        <v>13</v>
      </c>
      <c r="B15">
        <v>11</v>
      </c>
      <c r="C15" t="s">
        <v>79</v>
      </c>
      <c r="D15" s="3">
        <f>1+30</f>
        <v>31</v>
      </c>
      <c r="E15">
        <v>28</v>
      </c>
      <c r="F15">
        <v>27</v>
      </c>
      <c r="G15">
        <v>24</v>
      </c>
      <c r="H15">
        <v>21</v>
      </c>
      <c r="I15">
        <v>24</v>
      </c>
      <c r="W15">
        <f t="shared" si="0"/>
        <v>155</v>
      </c>
      <c r="X15">
        <f t="shared" si="1"/>
        <v>21</v>
      </c>
      <c r="Y15">
        <f t="shared" si="2"/>
        <v>24</v>
      </c>
      <c r="Z15">
        <f t="shared" si="3"/>
        <v>24</v>
      </c>
      <c r="AA15">
        <f t="shared" si="4"/>
        <v>86</v>
      </c>
      <c r="AC15" s="8" t="s">
        <v>169</v>
      </c>
      <c r="AD15" s="9">
        <v>23</v>
      </c>
    </row>
    <row r="16" spans="1:30" x14ac:dyDescent="0.25">
      <c r="A16">
        <v>14</v>
      </c>
      <c r="B16">
        <v>6</v>
      </c>
      <c r="C16" t="s">
        <v>77</v>
      </c>
      <c r="D16">
        <v>27</v>
      </c>
      <c r="E16">
        <v>18</v>
      </c>
      <c r="F16">
        <v>26</v>
      </c>
      <c r="G16">
        <v>22</v>
      </c>
      <c r="H16">
        <v>20</v>
      </c>
      <c r="I16">
        <v>20</v>
      </c>
      <c r="W16">
        <f t="shared" si="0"/>
        <v>133</v>
      </c>
      <c r="X16">
        <f t="shared" si="1"/>
        <v>18</v>
      </c>
      <c r="Y16">
        <f t="shared" si="2"/>
        <v>20</v>
      </c>
      <c r="Z16">
        <f t="shared" si="3"/>
        <v>20</v>
      </c>
      <c r="AA16">
        <f t="shared" si="4"/>
        <v>75</v>
      </c>
      <c r="AC16" s="8" t="s">
        <v>170</v>
      </c>
      <c r="AD16" s="9">
        <v>22</v>
      </c>
    </row>
    <row r="17" spans="1:30" x14ac:dyDescent="0.25">
      <c r="A17">
        <v>15</v>
      </c>
      <c r="B17">
        <v>36</v>
      </c>
      <c r="C17" t="s">
        <v>84</v>
      </c>
      <c r="D17">
        <v>18</v>
      </c>
      <c r="E17">
        <v>21</v>
      </c>
      <c r="F17">
        <v>20</v>
      </c>
      <c r="G17">
        <v>23</v>
      </c>
      <c r="H17">
        <v>23</v>
      </c>
      <c r="I17">
        <v>25</v>
      </c>
      <c r="W17">
        <f t="shared" si="0"/>
        <v>130</v>
      </c>
      <c r="X17">
        <f t="shared" si="1"/>
        <v>18</v>
      </c>
      <c r="Y17">
        <f t="shared" si="2"/>
        <v>20</v>
      </c>
      <c r="Z17">
        <f t="shared" si="3"/>
        <v>21</v>
      </c>
      <c r="AA17">
        <f t="shared" si="4"/>
        <v>71</v>
      </c>
      <c r="AC17" s="8" t="s">
        <v>171</v>
      </c>
      <c r="AD17" s="9">
        <v>21</v>
      </c>
    </row>
    <row r="18" spans="1:30" x14ac:dyDescent="0.25">
      <c r="A18">
        <v>16</v>
      </c>
      <c r="B18">
        <v>66</v>
      </c>
      <c r="C18" t="s">
        <v>90</v>
      </c>
      <c r="D18">
        <v>20</v>
      </c>
      <c r="E18">
        <v>19</v>
      </c>
      <c r="F18">
        <v>21</v>
      </c>
      <c r="G18">
        <v>19</v>
      </c>
      <c r="H18">
        <v>19</v>
      </c>
      <c r="I18">
        <v>19</v>
      </c>
      <c r="W18">
        <f t="shared" si="0"/>
        <v>117</v>
      </c>
      <c r="X18">
        <f t="shared" si="1"/>
        <v>19</v>
      </c>
      <c r="Y18">
        <f t="shared" si="2"/>
        <v>19</v>
      </c>
      <c r="Z18">
        <f t="shared" si="3"/>
        <v>19</v>
      </c>
      <c r="AA18">
        <f t="shared" si="4"/>
        <v>60</v>
      </c>
      <c r="AC18" s="8" t="s">
        <v>172</v>
      </c>
      <c r="AD18" s="9">
        <v>20</v>
      </c>
    </row>
    <row r="19" spans="1:30" x14ac:dyDescent="0.25">
      <c r="A19">
        <v>17</v>
      </c>
      <c r="B19">
        <v>9</v>
      </c>
      <c r="C19" t="s">
        <v>78</v>
      </c>
      <c r="D19">
        <v>29</v>
      </c>
      <c r="E19">
        <v>25</v>
      </c>
      <c r="F19">
        <v>17</v>
      </c>
      <c r="G19" s="6" t="s">
        <v>17</v>
      </c>
      <c r="H19" s="6" t="s">
        <v>17</v>
      </c>
      <c r="I19" s="6" t="s">
        <v>17</v>
      </c>
      <c r="W19">
        <f t="shared" si="0"/>
        <v>71</v>
      </c>
      <c r="X19">
        <f t="shared" si="1"/>
        <v>17</v>
      </c>
      <c r="Y19">
        <f t="shared" si="2"/>
        <v>25</v>
      </c>
      <c r="Z19">
        <f t="shared" si="3"/>
        <v>29</v>
      </c>
      <c r="AA19">
        <f t="shared" si="4"/>
        <v>0</v>
      </c>
      <c r="AC19" s="8" t="s">
        <v>173</v>
      </c>
      <c r="AD19" s="9">
        <v>19</v>
      </c>
    </row>
    <row r="20" spans="1:30" x14ac:dyDescent="0.25">
      <c r="A20">
        <v>18</v>
      </c>
      <c r="B20">
        <v>7</v>
      </c>
      <c r="C20" t="s">
        <v>261</v>
      </c>
      <c r="D20">
        <v>0</v>
      </c>
      <c r="E20">
        <v>0</v>
      </c>
      <c r="F20">
        <v>0</v>
      </c>
      <c r="G20">
        <v>21</v>
      </c>
      <c r="H20">
        <v>22</v>
      </c>
      <c r="I20">
        <v>21</v>
      </c>
      <c r="W20">
        <f t="shared" si="0"/>
        <v>64</v>
      </c>
      <c r="X20">
        <f t="shared" si="1"/>
        <v>0</v>
      </c>
      <c r="Y20">
        <f t="shared" si="2"/>
        <v>0</v>
      </c>
      <c r="Z20">
        <f t="shared" si="3"/>
        <v>0</v>
      </c>
      <c r="AA20">
        <f t="shared" si="4"/>
        <v>64</v>
      </c>
      <c r="AC20" s="8" t="s">
        <v>174</v>
      </c>
      <c r="AD20" s="9">
        <v>18</v>
      </c>
    </row>
    <row r="21" spans="1:30" x14ac:dyDescent="0.25">
      <c r="A21">
        <v>19</v>
      </c>
      <c r="B21">
        <v>3</v>
      </c>
      <c r="C21" t="s">
        <v>76</v>
      </c>
      <c r="D21">
        <v>21</v>
      </c>
      <c r="E21">
        <v>20</v>
      </c>
      <c r="F21">
        <v>19</v>
      </c>
      <c r="G21">
        <v>0</v>
      </c>
      <c r="H21">
        <v>0</v>
      </c>
      <c r="I21">
        <v>0</v>
      </c>
      <c r="W21">
        <f t="shared" si="0"/>
        <v>60</v>
      </c>
      <c r="X21">
        <f t="shared" si="1"/>
        <v>0</v>
      </c>
      <c r="Y21">
        <f t="shared" si="2"/>
        <v>0</v>
      </c>
      <c r="Z21">
        <f t="shared" si="3"/>
        <v>0</v>
      </c>
      <c r="AA21">
        <f t="shared" si="4"/>
        <v>60</v>
      </c>
      <c r="AC21" s="8" t="s">
        <v>175</v>
      </c>
      <c r="AD21" s="9">
        <v>17</v>
      </c>
    </row>
    <row r="22" spans="1:30" x14ac:dyDescent="0.25">
      <c r="A22">
        <v>20</v>
      </c>
      <c r="B22">
        <v>47</v>
      </c>
      <c r="C22" t="s">
        <v>88</v>
      </c>
      <c r="D22">
        <v>19</v>
      </c>
      <c r="E22">
        <v>17</v>
      </c>
      <c r="F22">
        <v>22</v>
      </c>
      <c r="G22">
        <v>0</v>
      </c>
      <c r="H22">
        <v>0</v>
      </c>
      <c r="I22">
        <v>0</v>
      </c>
      <c r="W22">
        <f t="shared" si="0"/>
        <v>58</v>
      </c>
      <c r="X22">
        <f t="shared" si="1"/>
        <v>0</v>
      </c>
      <c r="Y22">
        <f t="shared" si="2"/>
        <v>0</v>
      </c>
      <c r="Z22">
        <f t="shared" si="3"/>
        <v>0</v>
      </c>
      <c r="AA22">
        <f t="shared" si="4"/>
        <v>58</v>
      </c>
      <c r="AC22" s="8" t="s">
        <v>176</v>
      </c>
      <c r="AD22" s="9">
        <v>16</v>
      </c>
    </row>
    <row r="23" spans="1:30" x14ac:dyDescent="0.25">
      <c r="AC23" s="8"/>
      <c r="AD23" s="9"/>
    </row>
    <row r="24" spans="1:30" x14ac:dyDescent="0.25">
      <c r="AC24" s="8"/>
      <c r="AD24" s="9"/>
    </row>
    <row r="25" spans="1:30" ht="15.75" thickBot="1" x14ac:dyDescent="0.3">
      <c r="A25" s="3"/>
      <c r="B25" t="s">
        <v>14</v>
      </c>
      <c r="AC25" s="10"/>
      <c r="AD25" s="11"/>
    </row>
    <row r="26" spans="1:30" x14ac:dyDescent="0.25">
      <c r="A26" s="2"/>
      <c r="B26" t="s">
        <v>15</v>
      </c>
    </row>
    <row r="27" spans="1:30" x14ac:dyDescent="0.25">
      <c r="A27" s="4"/>
      <c r="B27" t="s">
        <v>16</v>
      </c>
    </row>
    <row r="28" spans="1:30" x14ac:dyDescent="0.25">
      <c r="A28" s="6"/>
      <c r="B28" t="s">
        <v>17</v>
      </c>
    </row>
    <row r="31" spans="1:30" x14ac:dyDescent="0.25">
      <c r="A31" t="s">
        <v>18</v>
      </c>
    </row>
  </sheetData>
  <sortState xmlns:xlrd2="http://schemas.microsoft.com/office/spreadsheetml/2017/richdata2" ref="B3:W22">
    <sortCondition descending="1" ref="W3:W22"/>
  </sortState>
  <mergeCells count="1">
    <mergeCell ref="AC1:AD1"/>
  </mergeCells>
  <phoneticPr fontId="2" type="noConversion"/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82"/>
  <sheetViews>
    <sheetView zoomScale="75" zoomScaleNormal="75" workbookViewId="0">
      <selection activeCell="A10" sqref="A10:XFD10"/>
    </sheetView>
  </sheetViews>
  <sheetFormatPr defaultRowHeight="15" x14ac:dyDescent="0.25"/>
  <cols>
    <col min="3" max="3" width="37.140625" customWidth="1"/>
    <col min="4" max="21" width="11.85546875" customWidth="1"/>
    <col min="22" max="22" width="2.85546875" customWidth="1"/>
    <col min="23" max="25" width="12.140625" customWidth="1"/>
    <col min="26" max="26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12"/>
      <c r="AD2" s="13"/>
    </row>
    <row r="3" spans="1:30" x14ac:dyDescent="0.25">
      <c r="A3">
        <v>1</v>
      </c>
      <c r="B3">
        <v>389</v>
      </c>
      <c r="C3" t="s">
        <v>155</v>
      </c>
      <c r="D3">
        <v>45</v>
      </c>
      <c r="E3">
        <v>47</v>
      </c>
      <c r="F3">
        <v>47</v>
      </c>
      <c r="G3">
        <v>35</v>
      </c>
      <c r="H3">
        <v>40</v>
      </c>
      <c r="I3">
        <v>45</v>
      </c>
      <c r="W3">
        <f t="shared" ref="W3:W38" si="0">SUM(D3:V3)</f>
        <v>259</v>
      </c>
      <c r="X3">
        <f t="shared" ref="X3:X38" si="1">IF(ISERROR(SMALL($D3:$U3,1)),0,MAX(SMALL($D3:$U3,1),0))</f>
        <v>35</v>
      </c>
      <c r="Y3">
        <f t="shared" ref="Y3:Y38" si="2">IF(ISERROR(SMALL($D3:$U3,2)),0,MAX(SMALL($D3:$U3,2),0))</f>
        <v>40</v>
      </c>
      <c r="Z3">
        <f t="shared" ref="Z3:Z38" si="3">IF(ISERROR(SMALL($D3:$U3,3)),0,MAX(SMALL($D3:$U3,3),0))</f>
        <v>45</v>
      </c>
      <c r="AA3">
        <f t="shared" ref="AA3:AA38" si="4">+W3-X3-Y3-Z3</f>
        <v>139</v>
      </c>
      <c r="AC3" s="8" t="s">
        <v>157</v>
      </c>
      <c r="AD3" s="9">
        <v>50</v>
      </c>
    </row>
    <row r="4" spans="1:30" x14ac:dyDescent="0.25">
      <c r="A4">
        <v>2</v>
      </c>
      <c r="B4">
        <v>311</v>
      </c>
      <c r="C4" t="s">
        <v>143</v>
      </c>
      <c r="D4">
        <v>40</v>
      </c>
      <c r="E4">
        <v>45</v>
      </c>
      <c r="F4">
        <v>45</v>
      </c>
      <c r="G4" s="3">
        <f>43+1</f>
        <v>44</v>
      </c>
      <c r="H4">
        <v>41</v>
      </c>
      <c r="I4">
        <v>43</v>
      </c>
      <c r="W4">
        <f t="shared" si="0"/>
        <v>258</v>
      </c>
      <c r="X4">
        <f t="shared" si="1"/>
        <v>40</v>
      </c>
      <c r="Y4">
        <f t="shared" si="2"/>
        <v>41</v>
      </c>
      <c r="Z4">
        <f t="shared" si="3"/>
        <v>43</v>
      </c>
      <c r="AA4">
        <f t="shared" si="4"/>
        <v>134</v>
      </c>
      <c r="AC4" s="8" t="s">
        <v>158</v>
      </c>
      <c r="AD4" s="9">
        <v>47</v>
      </c>
    </row>
    <row r="5" spans="1:30" x14ac:dyDescent="0.25">
      <c r="A5">
        <v>3</v>
      </c>
      <c r="B5">
        <v>375</v>
      </c>
      <c r="C5" t="s">
        <v>151</v>
      </c>
      <c r="D5">
        <v>43</v>
      </c>
      <c r="E5">
        <v>43</v>
      </c>
      <c r="F5" s="2">
        <f>43+1</f>
        <v>44</v>
      </c>
      <c r="G5">
        <v>45</v>
      </c>
      <c r="H5">
        <v>43</v>
      </c>
      <c r="I5">
        <v>36</v>
      </c>
      <c r="W5">
        <f t="shared" si="0"/>
        <v>254</v>
      </c>
      <c r="X5">
        <f t="shared" si="1"/>
        <v>36</v>
      </c>
      <c r="Y5">
        <f t="shared" si="2"/>
        <v>43</v>
      </c>
      <c r="Z5">
        <f t="shared" si="3"/>
        <v>43</v>
      </c>
      <c r="AA5">
        <f t="shared" si="4"/>
        <v>132</v>
      </c>
      <c r="AC5" s="8" t="s">
        <v>159</v>
      </c>
      <c r="AD5" s="9">
        <v>45</v>
      </c>
    </row>
    <row r="6" spans="1:30" x14ac:dyDescent="0.25">
      <c r="A6">
        <v>4</v>
      </c>
      <c r="B6">
        <v>347</v>
      </c>
      <c r="C6" t="s">
        <v>210</v>
      </c>
      <c r="D6">
        <v>41</v>
      </c>
      <c r="E6">
        <v>36</v>
      </c>
      <c r="F6">
        <v>40</v>
      </c>
      <c r="G6">
        <v>50</v>
      </c>
      <c r="H6">
        <v>47</v>
      </c>
      <c r="I6">
        <v>38</v>
      </c>
      <c r="W6">
        <f t="shared" si="0"/>
        <v>252</v>
      </c>
      <c r="X6">
        <f t="shared" si="1"/>
        <v>36</v>
      </c>
      <c r="Y6">
        <f t="shared" si="2"/>
        <v>38</v>
      </c>
      <c r="Z6">
        <f t="shared" si="3"/>
        <v>40</v>
      </c>
      <c r="AA6">
        <f t="shared" si="4"/>
        <v>138</v>
      </c>
      <c r="AC6" s="8" t="s">
        <v>160</v>
      </c>
      <c r="AD6" s="9">
        <v>43</v>
      </c>
    </row>
    <row r="7" spans="1:30" x14ac:dyDescent="0.25">
      <c r="A7">
        <v>5</v>
      </c>
      <c r="B7">
        <v>336</v>
      </c>
      <c r="C7" t="s">
        <v>147</v>
      </c>
      <c r="D7">
        <v>47</v>
      </c>
      <c r="E7" s="2">
        <f>35+1</f>
        <v>36</v>
      </c>
      <c r="F7">
        <v>39</v>
      </c>
      <c r="G7">
        <v>41</v>
      </c>
      <c r="H7">
        <v>45</v>
      </c>
      <c r="I7">
        <v>37</v>
      </c>
      <c r="W7">
        <f t="shared" si="0"/>
        <v>245</v>
      </c>
      <c r="X7">
        <f t="shared" si="1"/>
        <v>36</v>
      </c>
      <c r="Y7">
        <f t="shared" si="2"/>
        <v>37</v>
      </c>
      <c r="Z7">
        <f t="shared" si="3"/>
        <v>39</v>
      </c>
      <c r="AA7">
        <f t="shared" si="4"/>
        <v>133</v>
      </c>
      <c r="AC7" s="8" t="s">
        <v>161</v>
      </c>
      <c r="AD7" s="9">
        <v>41</v>
      </c>
    </row>
    <row r="8" spans="1:30" x14ac:dyDescent="0.25">
      <c r="A8">
        <v>6</v>
      </c>
      <c r="B8">
        <v>321</v>
      </c>
      <c r="C8" t="s">
        <v>212</v>
      </c>
      <c r="D8">
        <v>33</v>
      </c>
      <c r="E8">
        <v>41</v>
      </c>
      <c r="F8">
        <v>38</v>
      </c>
      <c r="G8" s="2">
        <f>38+1</f>
        <v>39</v>
      </c>
      <c r="H8">
        <v>39</v>
      </c>
      <c r="I8">
        <v>50</v>
      </c>
      <c r="W8">
        <f t="shared" si="0"/>
        <v>240</v>
      </c>
      <c r="X8">
        <f t="shared" si="1"/>
        <v>33</v>
      </c>
      <c r="Y8">
        <f t="shared" si="2"/>
        <v>38</v>
      </c>
      <c r="Z8">
        <f t="shared" si="3"/>
        <v>39</v>
      </c>
      <c r="AA8">
        <f t="shared" si="4"/>
        <v>130</v>
      </c>
      <c r="AC8" s="8" t="s">
        <v>162</v>
      </c>
      <c r="AD8" s="9">
        <v>40</v>
      </c>
    </row>
    <row r="9" spans="1:30" x14ac:dyDescent="0.25">
      <c r="A9">
        <v>7</v>
      </c>
      <c r="B9">
        <v>386</v>
      </c>
      <c r="C9" t="s">
        <v>154</v>
      </c>
      <c r="D9" s="4">
        <f>1+50+1</f>
        <v>52</v>
      </c>
      <c r="E9">
        <v>50</v>
      </c>
      <c r="F9">
        <v>50</v>
      </c>
      <c r="G9" s="6" t="s">
        <v>17</v>
      </c>
      <c r="H9">
        <v>35</v>
      </c>
      <c r="I9">
        <v>40</v>
      </c>
      <c r="W9">
        <f t="shared" si="0"/>
        <v>227</v>
      </c>
      <c r="X9">
        <f t="shared" si="1"/>
        <v>35</v>
      </c>
      <c r="Y9">
        <f t="shared" si="2"/>
        <v>40</v>
      </c>
      <c r="Z9">
        <f t="shared" si="3"/>
        <v>50</v>
      </c>
      <c r="AA9">
        <f t="shared" si="4"/>
        <v>102</v>
      </c>
      <c r="AC9" s="8" t="s">
        <v>163</v>
      </c>
      <c r="AD9" s="9">
        <v>39</v>
      </c>
    </row>
    <row r="10" spans="1:30" x14ac:dyDescent="0.25">
      <c r="A10">
        <v>8</v>
      </c>
      <c r="B10">
        <v>332</v>
      </c>
      <c r="C10" t="s">
        <v>211</v>
      </c>
      <c r="D10">
        <v>39</v>
      </c>
      <c r="E10">
        <v>39</v>
      </c>
      <c r="F10">
        <v>37</v>
      </c>
      <c r="G10">
        <v>32</v>
      </c>
      <c r="H10">
        <v>34</v>
      </c>
      <c r="I10">
        <v>31</v>
      </c>
      <c r="W10">
        <f t="shared" si="0"/>
        <v>212</v>
      </c>
      <c r="X10">
        <f t="shared" si="1"/>
        <v>31</v>
      </c>
      <c r="Y10">
        <f t="shared" si="2"/>
        <v>32</v>
      </c>
      <c r="Z10">
        <f t="shared" si="3"/>
        <v>34</v>
      </c>
      <c r="AA10">
        <f t="shared" si="4"/>
        <v>115</v>
      </c>
      <c r="AC10" s="8" t="s">
        <v>164</v>
      </c>
      <c r="AD10" s="9">
        <v>38</v>
      </c>
    </row>
    <row r="11" spans="1:30" x14ac:dyDescent="0.25">
      <c r="A11">
        <v>9</v>
      </c>
      <c r="B11">
        <v>376</v>
      </c>
      <c r="C11" t="s">
        <v>152</v>
      </c>
      <c r="D11">
        <v>37</v>
      </c>
      <c r="E11">
        <v>38</v>
      </c>
      <c r="F11">
        <v>41</v>
      </c>
      <c r="G11">
        <v>40</v>
      </c>
      <c r="H11">
        <v>11</v>
      </c>
      <c r="I11" s="2">
        <f>39+1</f>
        <v>40</v>
      </c>
      <c r="W11">
        <f t="shared" si="0"/>
        <v>207</v>
      </c>
      <c r="X11">
        <f t="shared" si="1"/>
        <v>11</v>
      </c>
      <c r="Y11">
        <f t="shared" si="2"/>
        <v>37</v>
      </c>
      <c r="Z11">
        <f t="shared" si="3"/>
        <v>38</v>
      </c>
      <c r="AA11">
        <f t="shared" si="4"/>
        <v>121</v>
      </c>
      <c r="AC11" s="8" t="s">
        <v>165</v>
      </c>
      <c r="AD11" s="9">
        <v>37</v>
      </c>
    </row>
    <row r="12" spans="1:30" x14ac:dyDescent="0.25">
      <c r="A12">
        <v>10</v>
      </c>
      <c r="B12">
        <v>302</v>
      </c>
      <c r="C12" t="s">
        <v>142</v>
      </c>
      <c r="D12">
        <v>38</v>
      </c>
      <c r="E12">
        <v>18</v>
      </c>
      <c r="F12">
        <v>34</v>
      </c>
      <c r="G12">
        <v>36</v>
      </c>
      <c r="H12">
        <v>36</v>
      </c>
      <c r="I12">
        <v>35</v>
      </c>
      <c r="W12">
        <f t="shared" si="0"/>
        <v>197</v>
      </c>
      <c r="X12">
        <f t="shared" si="1"/>
        <v>18</v>
      </c>
      <c r="Y12">
        <f t="shared" si="2"/>
        <v>34</v>
      </c>
      <c r="Z12">
        <f t="shared" si="3"/>
        <v>35</v>
      </c>
      <c r="AA12">
        <f t="shared" si="4"/>
        <v>110</v>
      </c>
      <c r="AC12" s="8" t="s">
        <v>166</v>
      </c>
      <c r="AD12" s="9">
        <v>36</v>
      </c>
    </row>
    <row r="13" spans="1:30" x14ac:dyDescent="0.25">
      <c r="A13">
        <v>11</v>
      </c>
      <c r="B13">
        <v>348</v>
      </c>
      <c r="C13" t="s">
        <v>150</v>
      </c>
      <c r="D13">
        <v>35</v>
      </c>
      <c r="E13">
        <v>31</v>
      </c>
      <c r="F13">
        <v>35</v>
      </c>
      <c r="G13">
        <v>37</v>
      </c>
      <c r="H13">
        <v>37</v>
      </c>
      <c r="I13">
        <v>22</v>
      </c>
      <c r="W13">
        <f t="shared" si="0"/>
        <v>197</v>
      </c>
      <c r="X13">
        <f t="shared" si="1"/>
        <v>22</v>
      </c>
      <c r="Y13">
        <f t="shared" si="2"/>
        <v>31</v>
      </c>
      <c r="Z13">
        <f t="shared" si="3"/>
        <v>35</v>
      </c>
      <c r="AA13">
        <f t="shared" si="4"/>
        <v>109</v>
      </c>
      <c r="AC13" s="8" t="s">
        <v>167</v>
      </c>
      <c r="AD13" s="9">
        <v>35</v>
      </c>
    </row>
    <row r="14" spans="1:30" x14ac:dyDescent="0.25">
      <c r="A14">
        <v>12</v>
      </c>
      <c r="B14">
        <v>337</v>
      </c>
      <c r="C14" t="s">
        <v>148</v>
      </c>
      <c r="D14">
        <v>32</v>
      </c>
      <c r="E14">
        <v>37</v>
      </c>
      <c r="F14">
        <v>31</v>
      </c>
      <c r="G14">
        <v>19</v>
      </c>
      <c r="H14">
        <v>28</v>
      </c>
      <c r="I14">
        <v>33</v>
      </c>
      <c r="W14">
        <f t="shared" si="0"/>
        <v>180</v>
      </c>
      <c r="X14">
        <f t="shared" si="1"/>
        <v>19</v>
      </c>
      <c r="Y14">
        <f t="shared" si="2"/>
        <v>28</v>
      </c>
      <c r="Z14">
        <f t="shared" si="3"/>
        <v>31</v>
      </c>
      <c r="AA14">
        <f t="shared" si="4"/>
        <v>102</v>
      </c>
      <c r="AC14" s="8" t="s">
        <v>168</v>
      </c>
      <c r="AD14" s="9">
        <v>34</v>
      </c>
    </row>
    <row r="15" spans="1:30" x14ac:dyDescent="0.25">
      <c r="A15">
        <v>13</v>
      </c>
      <c r="B15">
        <v>434</v>
      </c>
      <c r="C15" t="s">
        <v>213</v>
      </c>
      <c r="D15">
        <v>30</v>
      </c>
      <c r="E15">
        <v>40</v>
      </c>
      <c r="F15">
        <v>36</v>
      </c>
      <c r="G15">
        <v>24</v>
      </c>
      <c r="H15">
        <v>27</v>
      </c>
      <c r="I15">
        <v>19</v>
      </c>
      <c r="W15">
        <f t="shared" si="0"/>
        <v>176</v>
      </c>
      <c r="X15">
        <f t="shared" si="1"/>
        <v>19</v>
      </c>
      <c r="Y15">
        <f t="shared" si="2"/>
        <v>24</v>
      </c>
      <c r="Z15">
        <f t="shared" si="3"/>
        <v>27</v>
      </c>
      <c r="AA15">
        <f t="shared" si="4"/>
        <v>106</v>
      </c>
      <c r="AC15" s="8" t="s">
        <v>169</v>
      </c>
      <c r="AD15" s="9">
        <v>33</v>
      </c>
    </row>
    <row r="16" spans="1:30" x14ac:dyDescent="0.25">
      <c r="A16">
        <v>14</v>
      </c>
      <c r="B16">
        <v>318</v>
      </c>
      <c r="C16" t="s">
        <v>145</v>
      </c>
      <c r="D16">
        <v>18</v>
      </c>
      <c r="E16">
        <v>15</v>
      </c>
      <c r="F16">
        <v>0</v>
      </c>
      <c r="G16">
        <v>47</v>
      </c>
      <c r="H16" s="2">
        <f>50+1</f>
        <v>51</v>
      </c>
      <c r="I16">
        <v>41</v>
      </c>
      <c r="W16">
        <f t="shared" si="0"/>
        <v>172</v>
      </c>
      <c r="X16">
        <f t="shared" si="1"/>
        <v>0</v>
      </c>
      <c r="Y16">
        <f t="shared" si="2"/>
        <v>15</v>
      </c>
      <c r="Z16">
        <f t="shared" si="3"/>
        <v>18</v>
      </c>
      <c r="AA16">
        <f t="shared" si="4"/>
        <v>139</v>
      </c>
      <c r="AC16" s="8" t="s">
        <v>170</v>
      </c>
      <c r="AD16" s="9">
        <v>32</v>
      </c>
    </row>
    <row r="17" spans="1:30" x14ac:dyDescent="0.25">
      <c r="A17">
        <v>15</v>
      </c>
      <c r="B17">
        <v>362</v>
      </c>
      <c r="C17" t="s">
        <v>217</v>
      </c>
      <c r="D17">
        <v>26</v>
      </c>
      <c r="E17">
        <v>34</v>
      </c>
      <c r="F17">
        <v>24</v>
      </c>
      <c r="G17">
        <v>26</v>
      </c>
      <c r="H17">
        <v>33</v>
      </c>
      <c r="I17">
        <v>27</v>
      </c>
      <c r="W17">
        <f t="shared" si="0"/>
        <v>170</v>
      </c>
      <c r="X17">
        <f t="shared" si="1"/>
        <v>24</v>
      </c>
      <c r="Y17">
        <f t="shared" si="2"/>
        <v>26</v>
      </c>
      <c r="Z17">
        <f t="shared" si="3"/>
        <v>26</v>
      </c>
      <c r="AA17">
        <f t="shared" si="4"/>
        <v>94</v>
      </c>
      <c r="AC17" s="8" t="s">
        <v>171</v>
      </c>
      <c r="AD17" s="9">
        <v>31</v>
      </c>
    </row>
    <row r="18" spans="1:30" x14ac:dyDescent="0.25">
      <c r="A18">
        <v>16</v>
      </c>
      <c r="B18">
        <v>317</v>
      </c>
      <c r="C18" t="s">
        <v>216</v>
      </c>
      <c r="D18">
        <v>24</v>
      </c>
      <c r="E18">
        <v>28</v>
      </c>
      <c r="F18">
        <v>33</v>
      </c>
      <c r="G18">
        <v>25</v>
      </c>
      <c r="H18">
        <v>30</v>
      </c>
      <c r="I18">
        <v>25</v>
      </c>
      <c r="W18">
        <f t="shared" si="0"/>
        <v>165</v>
      </c>
      <c r="X18">
        <f t="shared" si="1"/>
        <v>24</v>
      </c>
      <c r="Y18">
        <f t="shared" si="2"/>
        <v>25</v>
      </c>
      <c r="Z18">
        <f t="shared" si="3"/>
        <v>25</v>
      </c>
      <c r="AA18">
        <f t="shared" si="4"/>
        <v>91</v>
      </c>
      <c r="AC18" s="8" t="s">
        <v>172</v>
      </c>
      <c r="AD18" s="9">
        <v>30</v>
      </c>
    </row>
    <row r="19" spans="1:30" x14ac:dyDescent="0.25">
      <c r="A19">
        <v>17</v>
      </c>
      <c r="B19">
        <v>379</v>
      </c>
      <c r="C19" t="s">
        <v>215</v>
      </c>
      <c r="D19">
        <v>34</v>
      </c>
      <c r="E19">
        <v>33</v>
      </c>
      <c r="F19">
        <v>21</v>
      </c>
      <c r="G19">
        <v>33</v>
      </c>
      <c r="H19">
        <v>14</v>
      </c>
      <c r="I19">
        <v>29</v>
      </c>
      <c r="W19">
        <f t="shared" si="0"/>
        <v>164</v>
      </c>
      <c r="X19">
        <f t="shared" si="1"/>
        <v>14</v>
      </c>
      <c r="Y19">
        <f t="shared" si="2"/>
        <v>21</v>
      </c>
      <c r="Z19">
        <f t="shared" si="3"/>
        <v>29</v>
      </c>
      <c r="AA19">
        <f t="shared" si="4"/>
        <v>100</v>
      </c>
      <c r="AC19" s="8" t="s">
        <v>173</v>
      </c>
      <c r="AD19" s="9">
        <v>29</v>
      </c>
    </row>
    <row r="20" spans="1:30" x14ac:dyDescent="0.25">
      <c r="A20">
        <v>18</v>
      </c>
      <c r="B20">
        <v>377</v>
      </c>
      <c r="C20" t="s">
        <v>153</v>
      </c>
      <c r="D20">
        <v>28</v>
      </c>
      <c r="E20">
        <v>30</v>
      </c>
      <c r="F20">
        <v>29</v>
      </c>
      <c r="G20">
        <v>29</v>
      </c>
      <c r="H20">
        <v>18</v>
      </c>
      <c r="I20">
        <v>28</v>
      </c>
      <c r="W20">
        <f t="shared" si="0"/>
        <v>162</v>
      </c>
      <c r="X20">
        <f t="shared" si="1"/>
        <v>18</v>
      </c>
      <c r="Y20">
        <f t="shared" si="2"/>
        <v>28</v>
      </c>
      <c r="Z20">
        <f t="shared" si="3"/>
        <v>28</v>
      </c>
      <c r="AA20">
        <f t="shared" si="4"/>
        <v>88</v>
      </c>
      <c r="AC20" s="8" t="s">
        <v>174</v>
      </c>
      <c r="AD20" s="9">
        <v>28</v>
      </c>
    </row>
    <row r="21" spans="1:30" x14ac:dyDescent="0.25">
      <c r="A21">
        <v>19</v>
      </c>
      <c r="B21">
        <v>344</v>
      </c>
      <c r="C21" t="s">
        <v>149</v>
      </c>
      <c r="D21">
        <v>21</v>
      </c>
      <c r="E21">
        <v>22</v>
      </c>
      <c r="F21">
        <v>30</v>
      </c>
      <c r="G21">
        <v>34</v>
      </c>
      <c r="H21">
        <v>17</v>
      </c>
      <c r="I21">
        <v>30</v>
      </c>
      <c r="W21">
        <f t="shared" si="0"/>
        <v>154</v>
      </c>
      <c r="X21">
        <f t="shared" si="1"/>
        <v>17</v>
      </c>
      <c r="Y21">
        <f t="shared" si="2"/>
        <v>21</v>
      </c>
      <c r="Z21">
        <f t="shared" si="3"/>
        <v>22</v>
      </c>
      <c r="AA21">
        <f t="shared" si="4"/>
        <v>94</v>
      </c>
      <c r="AC21" s="8" t="s">
        <v>175</v>
      </c>
      <c r="AD21" s="9">
        <v>27</v>
      </c>
    </row>
    <row r="22" spans="1:30" x14ac:dyDescent="0.25">
      <c r="A22">
        <v>20</v>
      </c>
      <c r="B22">
        <v>322</v>
      </c>
      <c r="C22" t="s">
        <v>219</v>
      </c>
      <c r="D22">
        <v>36</v>
      </c>
      <c r="E22">
        <v>17</v>
      </c>
      <c r="F22">
        <v>20</v>
      </c>
      <c r="G22">
        <v>15</v>
      </c>
      <c r="H22">
        <v>31</v>
      </c>
      <c r="I22">
        <v>34</v>
      </c>
      <c r="W22">
        <f t="shared" si="0"/>
        <v>153</v>
      </c>
      <c r="X22">
        <f t="shared" si="1"/>
        <v>15</v>
      </c>
      <c r="Y22">
        <f t="shared" si="2"/>
        <v>17</v>
      </c>
      <c r="Z22">
        <f t="shared" si="3"/>
        <v>20</v>
      </c>
      <c r="AA22">
        <f t="shared" si="4"/>
        <v>101</v>
      </c>
      <c r="AC22" s="8" t="s">
        <v>176</v>
      </c>
      <c r="AD22" s="9">
        <v>26</v>
      </c>
    </row>
    <row r="23" spans="1:30" x14ac:dyDescent="0.25">
      <c r="A23">
        <v>21</v>
      </c>
      <c r="B23">
        <v>388</v>
      </c>
      <c r="C23" t="s">
        <v>218</v>
      </c>
      <c r="D23">
        <v>23</v>
      </c>
      <c r="E23">
        <v>23</v>
      </c>
      <c r="F23">
        <v>28</v>
      </c>
      <c r="G23">
        <v>31</v>
      </c>
      <c r="H23">
        <v>32</v>
      </c>
      <c r="I23">
        <v>16</v>
      </c>
      <c r="W23">
        <f t="shared" si="0"/>
        <v>153</v>
      </c>
      <c r="X23">
        <f t="shared" si="1"/>
        <v>16</v>
      </c>
      <c r="Y23">
        <f t="shared" si="2"/>
        <v>23</v>
      </c>
      <c r="Z23">
        <f t="shared" si="3"/>
        <v>23</v>
      </c>
      <c r="AA23">
        <f t="shared" si="4"/>
        <v>91</v>
      </c>
      <c r="AC23" s="8" t="s">
        <v>177</v>
      </c>
      <c r="AD23" s="9">
        <v>25</v>
      </c>
    </row>
    <row r="24" spans="1:30" x14ac:dyDescent="0.25">
      <c r="A24">
        <v>22</v>
      </c>
      <c r="B24">
        <v>325</v>
      </c>
      <c r="C24" t="s">
        <v>222</v>
      </c>
      <c r="D24">
        <v>15</v>
      </c>
      <c r="E24">
        <v>25</v>
      </c>
      <c r="F24">
        <v>26</v>
      </c>
      <c r="G24">
        <v>27</v>
      </c>
      <c r="H24">
        <v>22</v>
      </c>
      <c r="I24">
        <v>26</v>
      </c>
      <c r="W24">
        <f t="shared" si="0"/>
        <v>141</v>
      </c>
      <c r="X24">
        <f t="shared" si="1"/>
        <v>15</v>
      </c>
      <c r="Y24">
        <f t="shared" si="2"/>
        <v>22</v>
      </c>
      <c r="Z24">
        <f t="shared" si="3"/>
        <v>25</v>
      </c>
      <c r="AA24">
        <f t="shared" si="4"/>
        <v>79</v>
      </c>
      <c r="AC24" s="8" t="s">
        <v>178</v>
      </c>
      <c r="AD24" s="9">
        <v>24</v>
      </c>
    </row>
    <row r="25" spans="1:30" x14ac:dyDescent="0.25">
      <c r="A25">
        <v>23</v>
      </c>
      <c r="B25">
        <v>314</v>
      </c>
      <c r="C25" t="s">
        <v>144</v>
      </c>
      <c r="D25">
        <v>25</v>
      </c>
      <c r="E25">
        <v>21</v>
      </c>
      <c r="F25">
        <v>27</v>
      </c>
      <c r="G25">
        <v>20</v>
      </c>
      <c r="H25">
        <v>26</v>
      </c>
      <c r="I25">
        <v>20</v>
      </c>
      <c r="W25">
        <f t="shared" si="0"/>
        <v>139</v>
      </c>
      <c r="X25">
        <f t="shared" si="1"/>
        <v>20</v>
      </c>
      <c r="Y25">
        <f t="shared" si="2"/>
        <v>20</v>
      </c>
      <c r="Z25">
        <f t="shared" si="3"/>
        <v>21</v>
      </c>
      <c r="AA25">
        <f t="shared" si="4"/>
        <v>78</v>
      </c>
      <c r="AC25" s="8" t="s">
        <v>179</v>
      </c>
      <c r="AD25" s="9">
        <v>23</v>
      </c>
    </row>
    <row r="26" spans="1:30" x14ac:dyDescent="0.25">
      <c r="A26">
        <v>24</v>
      </c>
      <c r="B26">
        <v>346</v>
      </c>
      <c r="C26" t="s">
        <v>214</v>
      </c>
      <c r="D26">
        <v>29</v>
      </c>
      <c r="E26">
        <v>32</v>
      </c>
      <c r="F26">
        <v>32</v>
      </c>
      <c r="G26">
        <v>30</v>
      </c>
      <c r="H26">
        <v>16</v>
      </c>
      <c r="I26">
        <v>0</v>
      </c>
      <c r="W26">
        <f t="shared" si="0"/>
        <v>139</v>
      </c>
      <c r="X26">
        <f t="shared" si="1"/>
        <v>0</v>
      </c>
      <c r="Y26">
        <f t="shared" si="2"/>
        <v>16</v>
      </c>
      <c r="Z26">
        <f t="shared" si="3"/>
        <v>29</v>
      </c>
      <c r="AA26">
        <f t="shared" si="4"/>
        <v>94</v>
      </c>
      <c r="AC26" s="8" t="s">
        <v>180</v>
      </c>
      <c r="AD26" s="9">
        <v>22</v>
      </c>
    </row>
    <row r="27" spans="1:30" x14ac:dyDescent="0.25">
      <c r="A27">
        <v>25</v>
      </c>
      <c r="B27">
        <v>334</v>
      </c>
      <c r="C27" t="s">
        <v>270</v>
      </c>
      <c r="D27">
        <v>0</v>
      </c>
      <c r="E27">
        <v>0</v>
      </c>
      <c r="F27">
        <v>0</v>
      </c>
      <c r="G27">
        <v>39</v>
      </c>
      <c r="H27">
        <v>38</v>
      </c>
      <c r="I27">
        <v>47</v>
      </c>
      <c r="W27">
        <f t="shared" si="0"/>
        <v>124</v>
      </c>
      <c r="X27">
        <f t="shared" si="1"/>
        <v>0</v>
      </c>
      <c r="Y27">
        <f t="shared" si="2"/>
        <v>0</v>
      </c>
      <c r="Z27">
        <f t="shared" si="3"/>
        <v>0</v>
      </c>
      <c r="AA27">
        <f t="shared" si="4"/>
        <v>124</v>
      </c>
      <c r="AC27" s="8" t="s">
        <v>181</v>
      </c>
      <c r="AD27" s="9">
        <v>21</v>
      </c>
    </row>
    <row r="28" spans="1:30" x14ac:dyDescent="0.25">
      <c r="A28">
        <v>26</v>
      </c>
      <c r="B28">
        <v>407</v>
      </c>
      <c r="C28" t="s">
        <v>220</v>
      </c>
      <c r="D28">
        <v>20</v>
      </c>
      <c r="E28">
        <v>27</v>
      </c>
      <c r="F28">
        <v>25</v>
      </c>
      <c r="G28">
        <v>14</v>
      </c>
      <c r="H28">
        <v>21</v>
      </c>
      <c r="I28">
        <v>17</v>
      </c>
      <c r="W28">
        <f t="shared" si="0"/>
        <v>124</v>
      </c>
      <c r="X28">
        <f t="shared" si="1"/>
        <v>14</v>
      </c>
      <c r="Y28">
        <f t="shared" si="2"/>
        <v>17</v>
      </c>
      <c r="Z28">
        <f t="shared" si="3"/>
        <v>20</v>
      </c>
      <c r="AA28">
        <f t="shared" si="4"/>
        <v>73</v>
      </c>
      <c r="AC28" s="8" t="s">
        <v>182</v>
      </c>
      <c r="AD28" s="9">
        <v>20</v>
      </c>
    </row>
    <row r="29" spans="1:30" x14ac:dyDescent="0.25">
      <c r="A29">
        <v>27</v>
      </c>
      <c r="B29">
        <v>470</v>
      </c>
      <c r="C29" t="s">
        <v>223</v>
      </c>
      <c r="D29">
        <v>17</v>
      </c>
      <c r="E29">
        <v>24</v>
      </c>
      <c r="F29">
        <v>23</v>
      </c>
      <c r="G29">
        <v>21</v>
      </c>
      <c r="H29">
        <v>20</v>
      </c>
      <c r="I29">
        <v>15</v>
      </c>
      <c r="W29">
        <f t="shared" si="0"/>
        <v>120</v>
      </c>
      <c r="X29">
        <f t="shared" si="1"/>
        <v>15</v>
      </c>
      <c r="Y29">
        <f t="shared" si="2"/>
        <v>17</v>
      </c>
      <c r="Z29">
        <f t="shared" si="3"/>
        <v>20</v>
      </c>
      <c r="AA29">
        <f t="shared" si="4"/>
        <v>68</v>
      </c>
      <c r="AC29" s="8" t="s">
        <v>183</v>
      </c>
      <c r="AD29" s="9">
        <v>19</v>
      </c>
    </row>
    <row r="30" spans="1:30" x14ac:dyDescent="0.25">
      <c r="A30">
        <v>28</v>
      </c>
      <c r="B30">
        <v>415</v>
      </c>
      <c r="C30" t="s">
        <v>225</v>
      </c>
      <c r="D30">
        <v>22</v>
      </c>
      <c r="E30">
        <v>19</v>
      </c>
      <c r="F30">
        <v>0</v>
      </c>
      <c r="G30">
        <v>23</v>
      </c>
      <c r="H30">
        <v>23</v>
      </c>
      <c r="I30">
        <v>21</v>
      </c>
      <c r="W30">
        <f t="shared" si="0"/>
        <v>108</v>
      </c>
      <c r="X30">
        <f t="shared" si="1"/>
        <v>0</v>
      </c>
      <c r="Y30">
        <f t="shared" si="2"/>
        <v>19</v>
      </c>
      <c r="Z30">
        <f t="shared" si="3"/>
        <v>21</v>
      </c>
      <c r="AA30">
        <f t="shared" si="4"/>
        <v>68</v>
      </c>
      <c r="AC30" s="8" t="s">
        <v>184</v>
      </c>
      <c r="AD30" s="9">
        <v>18</v>
      </c>
    </row>
    <row r="31" spans="1:30" x14ac:dyDescent="0.25">
      <c r="A31">
        <v>29</v>
      </c>
      <c r="B31">
        <v>356</v>
      </c>
      <c r="C31" t="s">
        <v>135</v>
      </c>
      <c r="D31">
        <v>0</v>
      </c>
      <c r="E31">
        <v>0</v>
      </c>
      <c r="F31">
        <v>0</v>
      </c>
      <c r="G31">
        <v>28</v>
      </c>
      <c r="H31">
        <v>29</v>
      </c>
      <c r="I31">
        <v>32</v>
      </c>
      <c r="W31">
        <f t="shared" si="0"/>
        <v>89</v>
      </c>
      <c r="X31">
        <f t="shared" si="1"/>
        <v>0</v>
      </c>
      <c r="Y31">
        <f t="shared" si="2"/>
        <v>0</v>
      </c>
      <c r="Z31">
        <f t="shared" si="3"/>
        <v>0</v>
      </c>
      <c r="AA31">
        <f t="shared" si="4"/>
        <v>89</v>
      </c>
      <c r="AC31" s="8" t="s">
        <v>185</v>
      </c>
      <c r="AD31" s="9">
        <v>17</v>
      </c>
    </row>
    <row r="32" spans="1:30" x14ac:dyDescent="0.25">
      <c r="A32">
        <v>30</v>
      </c>
      <c r="B32">
        <v>420</v>
      </c>
      <c r="C32" t="s">
        <v>224</v>
      </c>
      <c r="D32">
        <v>19</v>
      </c>
      <c r="E32">
        <v>26</v>
      </c>
      <c r="F32">
        <v>0</v>
      </c>
      <c r="G32">
        <v>16</v>
      </c>
      <c r="H32">
        <v>12</v>
      </c>
      <c r="I32">
        <v>14</v>
      </c>
      <c r="W32">
        <f t="shared" si="0"/>
        <v>87</v>
      </c>
      <c r="X32">
        <f t="shared" si="1"/>
        <v>0</v>
      </c>
      <c r="Y32">
        <f t="shared" si="2"/>
        <v>12</v>
      </c>
      <c r="Z32">
        <f t="shared" si="3"/>
        <v>14</v>
      </c>
      <c r="AA32">
        <f t="shared" si="4"/>
        <v>61</v>
      </c>
      <c r="AC32" s="8" t="s">
        <v>186</v>
      </c>
      <c r="AD32" s="9">
        <v>16</v>
      </c>
    </row>
    <row r="33" spans="1:30" x14ac:dyDescent="0.25">
      <c r="A33">
        <v>31</v>
      </c>
      <c r="B33">
        <v>324</v>
      </c>
      <c r="C33" t="s">
        <v>221</v>
      </c>
      <c r="D33">
        <v>27</v>
      </c>
      <c r="E33">
        <v>20</v>
      </c>
      <c r="F33">
        <v>22</v>
      </c>
      <c r="G33">
        <v>0</v>
      </c>
      <c r="H33">
        <v>15</v>
      </c>
      <c r="I33">
        <v>0</v>
      </c>
      <c r="W33">
        <f t="shared" si="0"/>
        <v>84</v>
      </c>
      <c r="X33">
        <f t="shared" si="1"/>
        <v>0</v>
      </c>
      <c r="Y33">
        <f t="shared" si="2"/>
        <v>0</v>
      </c>
      <c r="Z33">
        <f t="shared" si="3"/>
        <v>15</v>
      </c>
      <c r="AA33">
        <f t="shared" si="4"/>
        <v>69</v>
      </c>
      <c r="AC33" s="8" t="s">
        <v>187</v>
      </c>
      <c r="AD33" s="9">
        <v>15</v>
      </c>
    </row>
    <row r="34" spans="1:30" x14ac:dyDescent="0.25">
      <c r="A34">
        <v>32</v>
      </c>
      <c r="B34">
        <v>305</v>
      </c>
      <c r="C34" t="s">
        <v>269</v>
      </c>
      <c r="D34">
        <v>0</v>
      </c>
      <c r="E34">
        <v>0</v>
      </c>
      <c r="F34">
        <v>0</v>
      </c>
      <c r="G34">
        <v>22</v>
      </c>
      <c r="H34">
        <v>24</v>
      </c>
      <c r="I34">
        <v>23</v>
      </c>
      <c r="W34">
        <f t="shared" si="0"/>
        <v>69</v>
      </c>
      <c r="X34">
        <f t="shared" si="1"/>
        <v>0</v>
      </c>
      <c r="Y34">
        <f t="shared" si="2"/>
        <v>0</v>
      </c>
      <c r="Z34">
        <f t="shared" si="3"/>
        <v>0</v>
      </c>
      <c r="AA34">
        <f t="shared" si="4"/>
        <v>69</v>
      </c>
      <c r="AC34" s="8" t="s">
        <v>188</v>
      </c>
      <c r="AD34" s="9">
        <v>14</v>
      </c>
    </row>
    <row r="35" spans="1:30" x14ac:dyDescent="0.25">
      <c r="A35">
        <v>33</v>
      </c>
      <c r="B35">
        <v>326</v>
      </c>
      <c r="C35" t="s">
        <v>146</v>
      </c>
      <c r="D35">
        <v>31</v>
      </c>
      <c r="E35">
        <v>29</v>
      </c>
      <c r="F35">
        <v>0</v>
      </c>
      <c r="G35">
        <v>0</v>
      </c>
      <c r="H35">
        <v>0</v>
      </c>
      <c r="I35">
        <v>0</v>
      </c>
      <c r="W35">
        <f t="shared" si="0"/>
        <v>60</v>
      </c>
      <c r="X35">
        <f t="shared" si="1"/>
        <v>0</v>
      </c>
      <c r="Y35">
        <f t="shared" si="2"/>
        <v>0</v>
      </c>
      <c r="Z35">
        <f t="shared" si="3"/>
        <v>0</v>
      </c>
      <c r="AA35">
        <f t="shared" si="4"/>
        <v>60</v>
      </c>
      <c r="AC35" s="8" t="s">
        <v>189</v>
      </c>
      <c r="AD35" s="9">
        <v>13</v>
      </c>
    </row>
    <row r="36" spans="1:30" x14ac:dyDescent="0.25">
      <c r="A36">
        <v>34</v>
      </c>
      <c r="B36">
        <v>327</v>
      </c>
      <c r="C36" t="s">
        <v>226</v>
      </c>
      <c r="D36">
        <v>16</v>
      </c>
      <c r="E36">
        <v>16</v>
      </c>
      <c r="F36">
        <v>0</v>
      </c>
      <c r="G36">
        <v>0</v>
      </c>
      <c r="H36">
        <v>25</v>
      </c>
      <c r="I36">
        <v>0</v>
      </c>
      <c r="W36">
        <f t="shared" si="0"/>
        <v>57</v>
      </c>
      <c r="X36">
        <f t="shared" si="1"/>
        <v>0</v>
      </c>
      <c r="Y36">
        <f t="shared" si="2"/>
        <v>0</v>
      </c>
      <c r="Z36">
        <f t="shared" si="3"/>
        <v>0</v>
      </c>
      <c r="AA36">
        <f t="shared" si="4"/>
        <v>57</v>
      </c>
      <c r="AC36" s="8" t="s">
        <v>190</v>
      </c>
      <c r="AD36" s="9">
        <v>12</v>
      </c>
    </row>
    <row r="37" spans="1:30" x14ac:dyDescent="0.25">
      <c r="A37">
        <v>35</v>
      </c>
      <c r="B37">
        <v>385</v>
      </c>
      <c r="C37" t="s">
        <v>272</v>
      </c>
      <c r="D37">
        <v>0</v>
      </c>
      <c r="E37">
        <v>0</v>
      </c>
      <c r="F37">
        <v>0</v>
      </c>
      <c r="G37">
        <v>18</v>
      </c>
      <c r="H37">
        <v>19</v>
      </c>
      <c r="I37">
        <v>18</v>
      </c>
      <c r="W37">
        <f t="shared" si="0"/>
        <v>55</v>
      </c>
      <c r="X37">
        <f t="shared" si="1"/>
        <v>0</v>
      </c>
      <c r="Y37">
        <f t="shared" si="2"/>
        <v>0</v>
      </c>
      <c r="Z37">
        <f t="shared" si="3"/>
        <v>0</v>
      </c>
      <c r="AA37">
        <f t="shared" si="4"/>
        <v>55</v>
      </c>
      <c r="AC37" s="8" t="s">
        <v>191</v>
      </c>
      <c r="AD37" s="9">
        <v>11</v>
      </c>
    </row>
    <row r="38" spans="1:30" x14ac:dyDescent="0.25">
      <c r="A38">
        <v>36</v>
      </c>
      <c r="B38">
        <v>333</v>
      </c>
      <c r="C38" t="s">
        <v>271</v>
      </c>
      <c r="D38">
        <v>0</v>
      </c>
      <c r="E38">
        <v>0</v>
      </c>
      <c r="F38">
        <v>0</v>
      </c>
      <c r="G38">
        <v>17</v>
      </c>
      <c r="H38">
        <v>13</v>
      </c>
      <c r="I38">
        <v>24</v>
      </c>
      <c r="W38">
        <f t="shared" si="0"/>
        <v>54</v>
      </c>
      <c r="X38">
        <f t="shared" si="1"/>
        <v>0</v>
      </c>
      <c r="Y38">
        <f t="shared" si="2"/>
        <v>0</v>
      </c>
      <c r="Z38">
        <f t="shared" si="3"/>
        <v>0</v>
      </c>
      <c r="AA38">
        <f t="shared" si="4"/>
        <v>54</v>
      </c>
      <c r="AC38" s="8" t="s">
        <v>192</v>
      </c>
      <c r="AD38" s="9">
        <v>10</v>
      </c>
    </row>
    <row r="39" spans="1:30" x14ac:dyDescent="0.25">
      <c r="AC39" s="8" t="s">
        <v>193</v>
      </c>
      <c r="AD39" s="9">
        <v>9</v>
      </c>
    </row>
    <row r="40" spans="1:30" x14ac:dyDescent="0.25">
      <c r="AC40" s="8" t="s">
        <v>194</v>
      </c>
      <c r="AD40" s="9">
        <v>8</v>
      </c>
    </row>
    <row r="41" spans="1:30" x14ac:dyDescent="0.25">
      <c r="B41" s="5"/>
      <c r="AC41" s="8" t="s">
        <v>195</v>
      </c>
      <c r="AD41" s="9">
        <v>7</v>
      </c>
    </row>
    <row r="42" spans="1:30" x14ac:dyDescent="0.25">
      <c r="B42" s="5"/>
      <c r="AC42" s="8" t="s">
        <v>196</v>
      </c>
      <c r="AD42" s="9">
        <v>6</v>
      </c>
    </row>
    <row r="43" spans="1:30" x14ac:dyDescent="0.25">
      <c r="AC43" s="8" t="s">
        <v>197</v>
      </c>
      <c r="AD43" s="9">
        <v>5</v>
      </c>
    </row>
    <row r="44" spans="1:30" x14ac:dyDescent="0.25">
      <c r="AC44" s="8"/>
      <c r="AD44" s="9"/>
    </row>
    <row r="45" spans="1:30" ht="15.75" thickBot="1" x14ac:dyDescent="0.3">
      <c r="A45" s="7" t="s">
        <v>25</v>
      </c>
      <c r="AC45" s="10"/>
      <c r="AD45" s="11"/>
    </row>
    <row r="46" spans="1:30" x14ac:dyDescent="0.25">
      <c r="A46" s="7" t="s">
        <v>0</v>
      </c>
      <c r="B46" s="7" t="s">
        <v>1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242</v>
      </c>
      <c r="H46" s="7" t="s">
        <v>243</v>
      </c>
      <c r="I46" s="7" t="s">
        <v>244</v>
      </c>
      <c r="J46" s="7" t="s">
        <v>19</v>
      </c>
      <c r="K46" s="7" t="s">
        <v>20</v>
      </c>
      <c r="L46" s="7" t="s">
        <v>21</v>
      </c>
      <c r="M46" s="7" t="s">
        <v>3</v>
      </c>
      <c r="N46" s="7" t="s">
        <v>4</v>
      </c>
      <c r="O46" s="7" t="s">
        <v>5</v>
      </c>
      <c r="P46" s="7" t="s">
        <v>22</v>
      </c>
      <c r="Q46" s="7" t="s">
        <v>23</v>
      </c>
      <c r="R46" s="7" t="s">
        <v>24</v>
      </c>
      <c r="S46" s="7" t="s">
        <v>6</v>
      </c>
      <c r="T46" s="7" t="s">
        <v>7</v>
      </c>
      <c r="U46" s="7" t="s">
        <v>8</v>
      </c>
      <c r="V46" s="7"/>
      <c r="W46" s="7" t="s">
        <v>9</v>
      </c>
      <c r="X46" s="7" t="s">
        <v>10</v>
      </c>
      <c r="Y46" s="7" t="s">
        <v>11</v>
      </c>
      <c r="Z46" s="7" t="s">
        <v>12</v>
      </c>
      <c r="AA46" s="7" t="s">
        <v>13</v>
      </c>
    </row>
    <row r="48" spans="1:30" x14ac:dyDescent="0.25">
      <c r="A48">
        <v>1</v>
      </c>
      <c r="B48">
        <v>321</v>
      </c>
      <c r="C48" t="s">
        <v>212</v>
      </c>
      <c r="D48" s="2">
        <f>45+1</f>
        <v>46</v>
      </c>
      <c r="E48">
        <v>50</v>
      </c>
      <c r="F48">
        <v>50</v>
      </c>
      <c r="G48" s="4">
        <f>1+50+1</f>
        <v>52</v>
      </c>
      <c r="H48" s="2">
        <f>50+1</f>
        <v>51</v>
      </c>
      <c r="I48" s="2">
        <f>50+1</f>
        <v>51</v>
      </c>
      <c r="W48">
        <f t="shared" ref="W48:W62" si="5">SUM(D48:V48)</f>
        <v>300</v>
      </c>
      <c r="X48">
        <f>IF(ISERROR(SMALL($D48:$U48,1)),0,MAX(SMALL($D48:$U48,1),0))</f>
        <v>46</v>
      </c>
      <c r="Y48">
        <f>IF(ISERROR(SMALL($D48:$U48,2)),0,MAX(SMALL($D48:$U48,2),0))</f>
        <v>50</v>
      </c>
      <c r="Z48">
        <f>IF(ISERROR(SMALL($D48:$U48,3)),0,MAX(SMALL($D48:$U48,3),0))</f>
        <v>50</v>
      </c>
      <c r="AA48">
        <f>+W48-X48-Y48-Z48</f>
        <v>154</v>
      </c>
    </row>
    <row r="49" spans="1:27" x14ac:dyDescent="0.25">
      <c r="A49">
        <v>2</v>
      </c>
      <c r="B49">
        <v>332</v>
      </c>
      <c r="C49" t="s">
        <v>211</v>
      </c>
      <c r="D49">
        <v>50</v>
      </c>
      <c r="E49" s="2">
        <f>47+1</f>
        <v>48</v>
      </c>
      <c r="F49" s="2">
        <f>47+1</f>
        <v>48</v>
      </c>
      <c r="G49">
        <v>47</v>
      </c>
      <c r="H49">
        <v>47</v>
      </c>
      <c r="I49">
        <v>45</v>
      </c>
      <c r="W49">
        <f t="shared" si="5"/>
        <v>285</v>
      </c>
      <c r="X49">
        <f>IF(ISERROR(SMALL($D49:$U49,1)),0,MAX(SMALL($D49:$U49,1),0))</f>
        <v>45</v>
      </c>
      <c r="Y49">
        <f>IF(ISERROR(SMALL($D49:$U49,2)),0,MAX(SMALL($D49:$U49,2),0))</f>
        <v>47</v>
      </c>
      <c r="Z49">
        <f>IF(ISERROR(SMALL($D49:$U49,3)),0,MAX(SMALL($D49:$U49,3),0))</f>
        <v>47</v>
      </c>
      <c r="AA49">
        <f>+W49-X49-Y49-Z49</f>
        <v>146</v>
      </c>
    </row>
    <row r="50" spans="1:27" x14ac:dyDescent="0.25">
      <c r="A50">
        <v>3</v>
      </c>
      <c r="B50">
        <v>362</v>
      </c>
      <c r="C50" t="s">
        <v>217</v>
      </c>
      <c r="D50">
        <v>39</v>
      </c>
      <c r="E50">
        <v>45</v>
      </c>
      <c r="F50">
        <v>39</v>
      </c>
      <c r="G50">
        <v>40</v>
      </c>
      <c r="H50">
        <v>45</v>
      </c>
      <c r="I50">
        <v>43</v>
      </c>
      <c r="W50">
        <f t="shared" si="5"/>
        <v>251</v>
      </c>
      <c r="X50">
        <f>IF(ISERROR(SMALL($D50:$U50,1)),0,MAX(SMALL($D50:$U50,1),0))</f>
        <v>39</v>
      </c>
      <c r="Y50">
        <f>IF(ISERROR(SMALL($D50:$U50,2)),0,MAX(SMALL($D50:$U50,2),0))</f>
        <v>39</v>
      </c>
      <c r="Z50">
        <f>IF(ISERROR(SMALL($D50:$U50,3)),0,MAX(SMALL($D50:$U50,3),0))</f>
        <v>40</v>
      </c>
      <c r="AA50">
        <f>+W50-X50-Y50-Z50</f>
        <v>133</v>
      </c>
    </row>
    <row r="51" spans="1:27" x14ac:dyDescent="0.25">
      <c r="A51">
        <v>4</v>
      </c>
      <c r="B51">
        <v>317</v>
      </c>
      <c r="C51" t="s">
        <v>216</v>
      </c>
      <c r="D51">
        <v>38</v>
      </c>
      <c r="E51">
        <v>40</v>
      </c>
      <c r="F51">
        <v>45</v>
      </c>
      <c r="G51">
        <v>39</v>
      </c>
      <c r="H51">
        <v>40</v>
      </c>
      <c r="I51">
        <v>40</v>
      </c>
      <c r="W51">
        <f t="shared" si="5"/>
        <v>242</v>
      </c>
      <c r="X51">
        <f t="shared" ref="X51:X62" si="6">IF(ISERROR(SMALL($D51:$U51,1)),0,MAX(SMALL($D51:$U51,1),0))</f>
        <v>38</v>
      </c>
      <c r="Y51">
        <f t="shared" ref="Y51:Y62" si="7">IF(ISERROR(SMALL($D51:$U51,2)),0,MAX(SMALL($D51:$U51,2),0))</f>
        <v>39</v>
      </c>
      <c r="Z51">
        <f t="shared" ref="Z51:Z62" si="8">IF(ISERROR(SMALL($D51:$U51,3)),0,MAX(SMALL($D51:$U51,3),0))</f>
        <v>40</v>
      </c>
      <c r="AA51">
        <f t="shared" ref="AA51:AA54" si="9">+W51-X51-Y51-Z51</f>
        <v>125</v>
      </c>
    </row>
    <row r="52" spans="1:27" x14ac:dyDescent="0.25">
      <c r="A52">
        <v>5</v>
      </c>
      <c r="B52">
        <v>322</v>
      </c>
      <c r="C52" t="s">
        <v>219</v>
      </c>
      <c r="D52">
        <v>47</v>
      </c>
      <c r="E52">
        <v>35</v>
      </c>
      <c r="F52">
        <v>37</v>
      </c>
      <c r="G52">
        <v>34</v>
      </c>
      <c r="H52">
        <v>41</v>
      </c>
      <c r="I52">
        <v>47</v>
      </c>
      <c r="W52">
        <f t="shared" si="5"/>
        <v>241</v>
      </c>
      <c r="X52">
        <f t="shared" si="6"/>
        <v>34</v>
      </c>
      <c r="Y52">
        <f t="shared" si="7"/>
        <v>35</v>
      </c>
      <c r="Z52">
        <f t="shared" si="8"/>
        <v>37</v>
      </c>
      <c r="AA52">
        <f t="shared" si="9"/>
        <v>135</v>
      </c>
    </row>
    <row r="53" spans="1:27" x14ac:dyDescent="0.25">
      <c r="A53">
        <v>6</v>
      </c>
      <c r="B53">
        <v>388</v>
      </c>
      <c r="C53" t="s">
        <v>218</v>
      </c>
      <c r="D53">
        <v>37</v>
      </c>
      <c r="E53">
        <v>37</v>
      </c>
      <c r="F53">
        <v>41</v>
      </c>
      <c r="G53">
        <v>45</v>
      </c>
      <c r="H53">
        <v>43</v>
      </c>
      <c r="I53">
        <v>35</v>
      </c>
      <c r="W53">
        <f t="shared" si="5"/>
        <v>238</v>
      </c>
      <c r="X53">
        <f t="shared" si="6"/>
        <v>35</v>
      </c>
      <c r="Y53">
        <f t="shared" si="7"/>
        <v>37</v>
      </c>
      <c r="Z53">
        <f t="shared" si="8"/>
        <v>37</v>
      </c>
      <c r="AA53">
        <f t="shared" si="9"/>
        <v>129</v>
      </c>
    </row>
    <row r="54" spans="1:27" x14ac:dyDescent="0.25">
      <c r="A54">
        <v>7</v>
      </c>
      <c r="B54">
        <v>325</v>
      </c>
      <c r="C54" t="s">
        <v>222</v>
      </c>
      <c r="D54">
        <v>34</v>
      </c>
      <c r="E54">
        <v>38</v>
      </c>
      <c r="F54">
        <v>40</v>
      </c>
      <c r="G54">
        <v>41</v>
      </c>
      <c r="H54">
        <v>37</v>
      </c>
      <c r="I54">
        <v>41</v>
      </c>
      <c r="W54">
        <f t="shared" si="5"/>
        <v>231</v>
      </c>
      <c r="X54">
        <f t="shared" si="6"/>
        <v>34</v>
      </c>
      <c r="Y54">
        <f t="shared" si="7"/>
        <v>37</v>
      </c>
      <c r="Z54">
        <f t="shared" si="8"/>
        <v>38</v>
      </c>
      <c r="AA54">
        <f t="shared" si="9"/>
        <v>122</v>
      </c>
    </row>
    <row r="55" spans="1:27" x14ac:dyDescent="0.25">
      <c r="A55">
        <v>8</v>
      </c>
      <c r="B55">
        <v>420</v>
      </c>
      <c r="C55" t="s">
        <v>224</v>
      </c>
      <c r="D55">
        <v>36</v>
      </c>
      <c r="E55">
        <v>39</v>
      </c>
      <c r="F55">
        <v>35</v>
      </c>
      <c r="G55">
        <v>35</v>
      </c>
      <c r="H55">
        <v>32</v>
      </c>
      <c r="I55">
        <v>36</v>
      </c>
      <c r="W55">
        <f t="shared" si="5"/>
        <v>213</v>
      </c>
      <c r="X55">
        <f t="shared" si="6"/>
        <v>32</v>
      </c>
      <c r="Y55">
        <f t="shared" si="7"/>
        <v>35</v>
      </c>
      <c r="Z55">
        <f t="shared" si="8"/>
        <v>35</v>
      </c>
      <c r="AA55">
        <f t="shared" ref="AA55:AA61" si="10">+W55-X55-Y55-Z55</f>
        <v>111</v>
      </c>
    </row>
    <row r="56" spans="1:27" x14ac:dyDescent="0.25">
      <c r="A56">
        <v>9</v>
      </c>
      <c r="B56">
        <v>346</v>
      </c>
      <c r="C56" t="s">
        <v>214</v>
      </c>
      <c r="D56">
        <v>41</v>
      </c>
      <c r="E56">
        <v>43</v>
      </c>
      <c r="F56">
        <v>43</v>
      </c>
      <c r="G56">
        <v>43</v>
      </c>
      <c r="H56">
        <v>35</v>
      </c>
      <c r="I56">
        <v>0</v>
      </c>
      <c r="W56">
        <f t="shared" si="5"/>
        <v>205</v>
      </c>
      <c r="X56">
        <f t="shared" si="6"/>
        <v>0</v>
      </c>
      <c r="Y56">
        <f t="shared" si="7"/>
        <v>35</v>
      </c>
      <c r="Z56">
        <f t="shared" si="8"/>
        <v>41</v>
      </c>
      <c r="AA56">
        <f t="shared" si="10"/>
        <v>129</v>
      </c>
    </row>
    <row r="57" spans="1:27" x14ac:dyDescent="0.25">
      <c r="A57">
        <v>10</v>
      </c>
      <c r="B57">
        <v>324</v>
      </c>
      <c r="C57" t="s">
        <v>221</v>
      </c>
      <c r="D57">
        <v>40</v>
      </c>
      <c r="E57">
        <v>36</v>
      </c>
      <c r="F57">
        <v>38</v>
      </c>
      <c r="G57">
        <v>0</v>
      </c>
      <c r="H57">
        <v>34</v>
      </c>
      <c r="I57">
        <v>0</v>
      </c>
      <c r="W57">
        <f t="shared" si="5"/>
        <v>148</v>
      </c>
      <c r="X57">
        <f t="shared" si="6"/>
        <v>0</v>
      </c>
      <c r="Y57">
        <f t="shared" si="7"/>
        <v>0</v>
      </c>
      <c r="Z57">
        <f t="shared" si="8"/>
        <v>34</v>
      </c>
      <c r="AA57">
        <f t="shared" si="10"/>
        <v>114</v>
      </c>
    </row>
    <row r="58" spans="1:27" x14ac:dyDescent="0.25">
      <c r="A58">
        <v>11</v>
      </c>
      <c r="B58">
        <v>326</v>
      </c>
      <c r="C58" t="s">
        <v>146</v>
      </c>
      <c r="D58">
        <v>43</v>
      </c>
      <c r="E58">
        <v>41</v>
      </c>
      <c r="F58">
        <v>36</v>
      </c>
      <c r="G58">
        <v>0</v>
      </c>
      <c r="H58">
        <v>0</v>
      </c>
      <c r="I58">
        <v>0</v>
      </c>
      <c r="W58">
        <f t="shared" si="5"/>
        <v>120</v>
      </c>
      <c r="X58">
        <f t="shared" si="6"/>
        <v>0</v>
      </c>
      <c r="Y58">
        <f t="shared" si="7"/>
        <v>0</v>
      </c>
      <c r="Z58">
        <f t="shared" si="8"/>
        <v>0</v>
      </c>
      <c r="AA58">
        <f t="shared" si="10"/>
        <v>120</v>
      </c>
    </row>
    <row r="59" spans="1:27" x14ac:dyDescent="0.25">
      <c r="A59">
        <v>12</v>
      </c>
      <c r="B59">
        <v>305</v>
      </c>
      <c r="C59" t="s">
        <v>269</v>
      </c>
      <c r="D59">
        <v>0</v>
      </c>
      <c r="E59">
        <v>0</v>
      </c>
      <c r="F59">
        <v>0</v>
      </c>
      <c r="G59">
        <v>38</v>
      </c>
      <c r="H59">
        <v>38</v>
      </c>
      <c r="I59">
        <v>38</v>
      </c>
      <c r="W59">
        <f t="shared" si="5"/>
        <v>114</v>
      </c>
      <c r="X59">
        <f t="shared" si="6"/>
        <v>0</v>
      </c>
      <c r="Y59">
        <f t="shared" si="7"/>
        <v>0</v>
      </c>
      <c r="Z59">
        <f t="shared" si="8"/>
        <v>0</v>
      </c>
      <c r="AA59">
        <f t="shared" si="10"/>
        <v>114</v>
      </c>
    </row>
    <row r="60" spans="1:27" x14ac:dyDescent="0.25">
      <c r="A60">
        <v>13</v>
      </c>
      <c r="B60">
        <v>385</v>
      </c>
      <c r="C60" t="s">
        <v>273</v>
      </c>
      <c r="D60">
        <v>0</v>
      </c>
      <c r="E60">
        <v>0</v>
      </c>
      <c r="F60">
        <v>0</v>
      </c>
      <c r="G60">
        <v>37</v>
      </c>
      <c r="H60">
        <v>36</v>
      </c>
      <c r="I60">
        <v>37</v>
      </c>
      <c r="W60">
        <f t="shared" si="5"/>
        <v>110</v>
      </c>
      <c r="X60">
        <f t="shared" si="6"/>
        <v>0</v>
      </c>
      <c r="Y60">
        <f t="shared" si="7"/>
        <v>0</v>
      </c>
      <c r="Z60">
        <f t="shared" si="8"/>
        <v>0</v>
      </c>
      <c r="AA60">
        <f t="shared" si="10"/>
        <v>110</v>
      </c>
    </row>
    <row r="61" spans="1:27" x14ac:dyDescent="0.25">
      <c r="A61">
        <v>14</v>
      </c>
      <c r="B61">
        <v>327</v>
      </c>
      <c r="C61" t="s">
        <v>226</v>
      </c>
      <c r="D61" s="3">
        <f>1+35</f>
        <v>36</v>
      </c>
      <c r="E61">
        <v>34</v>
      </c>
      <c r="F61">
        <v>0</v>
      </c>
      <c r="G61">
        <v>0</v>
      </c>
      <c r="H61">
        <v>39</v>
      </c>
      <c r="I61">
        <v>0</v>
      </c>
      <c r="W61">
        <f t="shared" si="5"/>
        <v>109</v>
      </c>
      <c r="X61">
        <f t="shared" si="6"/>
        <v>0</v>
      </c>
      <c r="Y61">
        <f t="shared" si="7"/>
        <v>0</v>
      </c>
      <c r="Z61">
        <f t="shared" si="8"/>
        <v>0</v>
      </c>
      <c r="AA61">
        <f t="shared" si="10"/>
        <v>109</v>
      </c>
    </row>
    <row r="62" spans="1:27" x14ac:dyDescent="0.25">
      <c r="A62">
        <v>15</v>
      </c>
      <c r="B62">
        <v>333</v>
      </c>
      <c r="C62" t="s">
        <v>271</v>
      </c>
      <c r="D62">
        <v>0</v>
      </c>
      <c r="E62">
        <v>0</v>
      </c>
      <c r="F62">
        <v>0</v>
      </c>
      <c r="G62">
        <v>36</v>
      </c>
      <c r="H62">
        <v>33</v>
      </c>
      <c r="I62">
        <v>39</v>
      </c>
      <c r="W62">
        <f t="shared" si="5"/>
        <v>108</v>
      </c>
      <c r="X62">
        <f t="shared" si="6"/>
        <v>0</v>
      </c>
      <c r="Y62">
        <f t="shared" si="7"/>
        <v>0</v>
      </c>
      <c r="Z62">
        <f t="shared" si="8"/>
        <v>0</v>
      </c>
      <c r="AA62">
        <f t="shared" ref="AA62" si="11">+W62-X62-Y62-Z62</f>
        <v>108</v>
      </c>
    </row>
    <row r="65" spans="1:27" x14ac:dyDescent="0.25">
      <c r="A65" s="7" t="s">
        <v>26</v>
      </c>
    </row>
    <row r="66" spans="1:27" x14ac:dyDescent="0.25">
      <c r="A66" s="7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7" t="s">
        <v>242</v>
      </c>
      <c r="H66" s="7" t="s">
        <v>243</v>
      </c>
      <c r="I66" s="7" t="s">
        <v>244</v>
      </c>
      <c r="J66" s="7" t="s">
        <v>19</v>
      </c>
      <c r="K66" s="7" t="s">
        <v>20</v>
      </c>
      <c r="L66" s="7" t="s">
        <v>21</v>
      </c>
      <c r="M66" s="7" t="s">
        <v>3</v>
      </c>
      <c r="N66" s="7" t="s">
        <v>4</v>
      </c>
      <c r="O66" s="7" t="s">
        <v>5</v>
      </c>
      <c r="P66" s="7" t="s">
        <v>22</v>
      </c>
      <c r="Q66" s="7" t="s">
        <v>23</v>
      </c>
      <c r="R66" s="7" t="s">
        <v>24</v>
      </c>
      <c r="S66" s="7" t="s">
        <v>6</v>
      </c>
      <c r="T66" s="7" t="s">
        <v>7</v>
      </c>
      <c r="U66" s="7" t="s">
        <v>8</v>
      </c>
      <c r="V66" s="7"/>
      <c r="W66" s="7" t="s">
        <v>9</v>
      </c>
      <c r="X66" s="7" t="s">
        <v>10</v>
      </c>
      <c r="Y66" s="7" t="s">
        <v>11</v>
      </c>
      <c r="Z66" s="7" t="s">
        <v>12</v>
      </c>
      <c r="AA66" s="7" t="s">
        <v>13</v>
      </c>
    </row>
    <row r="68" spans="1:27" x14ac:dyDescent="0.25">
      <c r="A68">
        <v>1</v>
      </c>
      <c r="B68">
        <v>434</v>
      </c>
      <c r="C68" t="s">
        <v>213</v>
      </c>
      <c r="D68" s="4">
        <f>1+50+1</f>
        <v>52</v>
      </c>
      <c r="E68" s="2">
        <f>50+1</f>
        <v>51</v>
      </c>
      <c r="F68" s="2">
        <f>50+1</f>
        <v>51</v>
      </c>
      <c r="G68" s="4">
        <f>1+50+1</f>
        <v>52</v>
      </c>
      <c r="H68" s="2">
        <f>50+1</f>
        <v>51</v>
      </c>
      <c r="I68" s="2">
        <f>47+1</f>
        <v>48</v>
      </c>
      <c r="W68">
        <f>SUM(D68:V68)</f>
        <v>305</v>
      </c>
      <c r="X68">
        <f>IF(ISERROR(SMALL($D68:$U68,1)),0,MAX(SMALL($D68:$U68,1),0))</f>
        <v>48</v>
      </c>
      <c r="Y68">
        <f>IF(ISERROR(SMALL($D68:$U68,2)),0,MAX(SMALL($D68:$U68,2),0))</f>
        <v>51</v>
      </c>
      <c r="Z68">
        <f>IF(ISERROR(SMALL($D68:$U68,3)),0,MAX(SMALL($D68:$U68,3),0))</f>
        <v>51</v>
      </c>
      <c r="AA68">
        <f>+W68-X68-Y68-Z68</f>
        <v>155</v>
      </c>
    </row>
    <row r="69" spans="1:27" x14ac:dyDescent="0.25">
      <c r="A69">
        <v>2</v>
      </c>
      <c r="B69">
        <v>407</v>
      </c>
      <c r="C69" t="s">
        <v>220</v>
      </c>
      <c r="D69">
        <v>45</v>
      </c>
      <c r="E69">
        <v>47</v>
      </c>
      <c r="F69">
        <v>47</v>
      </c>
      <c r="G69">
        <v>43</v>
      </c>
      <c r="H69">
        <v>45</v>
      </c>
      <c r="I69">
        <v>45</v>
      </c>
      <c r="W69">
        <f>SUM(D69:V69)</f>
        <v>272</v>
      </c>
      <c r="X69">
        <f>IF(ISERROR(SMALL($D69:$U69,1)),0,MAX(SMALL($D69:$U69,1),0))</f>
        <v>43</v>
      </c>
      <c r="Y69">
        <f>IF(ISERROR(SMALL($D69:$U69,2)),0,MAX(SMALL($D69:$U69,2),0))</f>
        <v>45</v>
      </c>
      <c r="Z69">
        <f>IF(ISERROR(SMALL($D69:$U69,3)),0,MAX(SMALL($D69:$U69,3),0))</f>
        <v>45</v>
      </c>
      <c r="AA69">
        <f>+W69-X69-Y69-Z69</f>
        <v>139</v>
      </c>
    </row>
    <row r="70" spans="1:27" x14ac:dyDescent="0.25">
      <c r="A70">
        <v>3</v>
      </c>
      <c r="B70">
        <v>470</v>
      </c>
      <c r="C70" t="s">
        <v>223</v>
      </c>
      <c r="D70">
        <v>41</v>
      </c>
      <c r="E70">
        <v>43</v>
      </c>
      <c r="F70">
        <v>45</v>
      </c>
      <c r="G70">
        <v>45</v>
      </c>
      <c r="H70">
        <v>43</v>
      </c>
      <c r="I70">
        <v>43</v>
      </c>
      <c r="W70">
        <f>SUM(D70:V70)</f>
        <v>260</v>
      </c>
      <c r="X70">
        <f>IF(ISERROR(SMALL($D70:$U70,1)),0,MAX(SMALL($D70:$U70,1),0))</f>
        <v>41</v>
      </c>
      <c r="Y70">
        <f>IF(ISERROR(SMALL($D70:$U70,2)),0,MAX(SMALL($D70:$U70,2),0))</f>
        <v>43</v>
      </c>
      <c r="Z70">
        <f>IF(ISERROR(SMALL($D70:$U70,3)),0,MAX(SMALL($D70:$U70,3),0))</f>
        <v>43</v>
      </c>
      <c r="AA70">
        <f>+W70-X70-Y70-Z70</f>
        <v>133</v>
      </c>
    </row>
    <row r="71" spans="1:27" x14ac:dyDescent="0.25">
      <c r="A71">
        <v>4</v>
      </c>
      <c r="B71">
        <v>415</v>
      </c>
      <c r="C71" t="s">
        <v>225</v>
      </c>
      <c r="D71">
        <v>47</v>
      </c>
      <c r="E71">
        <v>41</v>
      </c>
      <c r="F71">
        <v>0</v>
      </c>
      <c r="G71">
        <v>47</v>
      </c>
      <c r="H71">
        <v>47</v>
      </c>
      <c r="I71">
        <v>50</v>
      </c>
      <c r="W71">
        <f>SUM(D71:V71)</f>
        <v>232</v>
      </c>
      <c r="X71">
        <f t="shared" ref="X71:X72" si="12">IF(ISERROR(SMALL($D71:$U71,1)),0,MAX(SMALL($D71:$U71,1),0))</f>
        <v>0</v>
      </c>
      <c r="Y71">
        <f t="shared" ref="Y71:Y72" si="13">IF(ISERROR(SMALL($D71:$U71,2)),0,MAX(SMALL($D71:$U71,2),0))</f>
        <v>41</v>
      </c>
      <c r="Z71">
        <f t="shared" ref="Z71:Z72" si="14">IF(ISERROR(SMALL($D71:$U71,3)),0,MAX(SMALL($D71:$U71,3),0))</f>
        <v>47</v>
      </c>
      <c r="AA71">
        <f t="shared" ref="AA71:AA72" si="15">+W71-X71-Y71-Z71</f>
        <v>144</v>
      </c>
    </row>
    <row r="72" spans="1:27" x14ac:dyDescent="0.25">
      <c r="A72">
        <v>5</v>
      </c>
      <c r="B72">
        <v>420</v>
      </c>
      <c r="C72" t="s">
        <v>224</v>
      </c>
      <c r="D72">
        <v>43</v>
      </c>
      <c r="E72">
        <v>45</v>
      </c>
      <c r="F72">
        <v>0</v>
      </c>
      <c r="G72">
        <v>41</v>
      </c>
      <c r="H72">
        <v>41</v>
      </c>
      <c r="I72">
        <v>41</v>
      </c>
      <c r="W72">
        <f>SUM(D72:V72)</f>
        <v>211</v>
      </c>
      <c r="X72">
        <f t="shared" si="12"/>
        <v>0</v>
      </c>
      <c r="Y72">
        <f t="shared" si="13"/>
        <v>41</v>
      </c>
      <c r="Z72">
        <f t="shared" si="14"/>
        <v>41</v>
      </c>
      <c r="AA72">
        <f t="shared" si="15"/>
        <v>129</v>
      </c>
    </row>
    <row r="75" spans="1:27" x14ac:dyDescent="0.25">
      <c r="A75" s="3"/>
      <c r="B75" t="s">
        <v>14</v>
      </c>
    </row>
    <row r="76" spans="1:27" x14ac:dyDescent="0.25">
      <c r="A76" s="2"/>
      <c r="B76" t="s">
        <v>15</v>
      </c>
    </row>
    <row r="77" spans="1:27" x14ac:dyDescent="0.25">
      <c r="A77" s="4"/>
      <c r="B77" t="s">
        <v>16</v>
      </c>
    </row>
    <row r="78" spans="1:27" x14ac:dyDescent="0.25">
      <c r="A78" s="6"/>
      <c r="B78" t="s">
        <v>17</v>
      </c>
    </row>
    <row r="81" spans="1:1" x14ac:dyDescent="0.25">
      <c r="A81" t="s">
        <v>18</v>
      </c>
    </row>
    <row r="82" spans="1:1" x14ac:dyDescent="0.25">
      <c r="A82" t="s">
        <v>27</v>
      </c>
    </row>
  </sheetData>
  <sortState xmlns:xlrd2="http://schemas.microsoft.com/office/spreadsheetml/2017/richdata2" ref="B68:W72">
    <sortCondition descending="1" ref="W68:W72"/>
  </sortState>
  <mergeCells count="1">
    <mergeCell ref="AC1:AD1"/>
  </mergeCells>
  <phoneticPr fontId="2" type="noConversion"/>
  <pageMargins left="0.7" right="0.7" top="0.75" bottom="0.75" header="0.3" footer="0.3"/>
  <ignoredErrors>
    <ignoredError sqref="G6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71"/>
  <sheetViews>
    <sheetView topLeftCell="A12" zoomScale="75" zoomScaleNormal="75" workbookViewId="0">
      <selection activeCell="M73" sqref="M73"/>
    </sheetView>
  </sheetViews>
  <sheetFormatPr defaultRowHeight="15" x14ac:dyDescent="0.25"/>
  <cols>
    <col min="1" max="1" width="10.42578125" customWidth="1"/>
    <col min="3" max="3" width="29" bestFit="1" customWidth="1"/>
    <col min="8" max="21" width="9.7109375" customWidth="1"/>
    <col min="22" max="22" width="5.28515625" customWidth="1"/>
    <col min="23" max="23" width="9.7109375" bestFit="1" customWidth="1"/>
    <col min="24" max="26" width="8.7109375" bestFit="1" customWidth="1"/>
    <col min="27" max="27" width="6.5703125" bestFit="1" customWidth="1"/>
    <col min="33" max="33" width="27.7109375" bestFit="1" customWidth="1"/>
    <col min="34" max="34" width="27.5703125" bestFit="1" customWidth="1"/>
  </cols>
  <sheetData>
    <row r="1" spans="1:30" ht="15.75" thickBot="1" x14ac:dyDescent="0.3">
      <c r="A1" s="7" t="s">
        <v>28</v>
      </c>
    </row>
    <row r="2" spans="1:30" ht="15.75" thickBo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242</v>
      </c>
      <c r="H2" s="7" t="s">
        <v>243</v>
      </c>
      <c r="I2" s="7" t="s">
        <v>244</v>
      </c>
      <c r="J2" s="7" t="s">
        <v>19</v>
      </c>
      <c r="K2" s="7" t="s">
        <v>20</v>
      </c>
      <c r="L2" s="7" t="s">
        <v>21</v>
      </c>
      <c r="M2" s="7" t="s">
        <v>3</v>
      </c>
      <c r="N2" s="7" t="s">
        <v>4</v>
      </c>
      <c r="O2" s="7" t="s">
        <v>5</v>
      </c>
      <c r="P2" s="7" t="s">
        <v>22</v>
      </c>
      <c r="Q2" s="7" t="s">
        <v>23</v>
      </c>
      <c r="R2" s="7" t="s">
        <v>24</v>
      </c>
      <c r="S2" s="7" t="s">
        <v>6</v>
      </c>
      <c r="T2" s="7" t="s">
        <v>7</v>
      </c>
      <c r="U2" s="7" t="s">
        <v>8</v>
      </c>
      <c r="V2" s="7"/>
      <c r="W2" s="7" t="s">
        <v>9</v>
      </c>
      <c r="X2" s="7" t="s">
        <v>10</v>
      </c>
      <c r="Y2" s="7" t="s">
        <v>11</v>
      </c>
      <c r="Z2" s="7" t="s">
        <v>12</v>
      </c>
      <c r="AA2" s="7" t="s">
        <v>13</v>
      </c>
      <c r="AC2" s="17" t="s">
        <v>156</v>
      </c>
      <c r="AD2" s="18"/>
    </row>
    <row r="3" spans="1:30" x14ac:dyDescent="0.25">
      <c r="AC3" s="8"/>
      <c r="AD3" s="9"/>
    </row>
    <row r="4" spans="1:30" x14ac:dyDescent="0.25">
      <c r="A4">
        <v>1</v>
      </c>
      <c r="B4">
        <v>36</v>
      </c>
      <c r="C4" t="s">
        <v>40</v>
      </c>
      <c r="D4">
        <v>35</v>
      </c>
      <c r="E4">
        <v>33</v>
      </c>
      <c r="F4">
        <v>27</v>
      </c>
      <c r="G4" s="4">
        <f>1+37+1</f>
        <v>39</v>
      </c>
      <c r="H4">
        <v>37</v>
      </c>
      <c r="I4">
        <v>37</v>
      </c>
      <c r="W4">
        <f t="shared" ref="W4:W27" si="0">SUM(D4:U4)</f>
        <v>208</v>
      </c>
      <c r="X4">
        <f>IF(ISERROR(SMALL($D4:$U4,1)),0,MAX(SMALL($D4:$U4,1),0))</f>
        <v>27</v>
      </c>
      <c r="Y4">
        <f>IF(ISERROR(SMALL($D4:$U4,2)),0,MAX(SMALL($D4:$U4,2),0))</f>
        <v>33</v>
      </c>
      <c r="Z4">
        <f>IF(ISERROR(SMALL($D4:$U4,3)),0,MAX(SMALL($D4:$U4,3),0))</f>
        <v>35</v>
      </c>
      <c r="AA4">
        <f t="shared" ref="AA4" si="1">+W4-X4-Y4-Z4</f>
        <v>113</v>
      </c>
      <c r="AC4" s="8" t="s">
        <v>157</v>
      </c>
      <c r="AD4" s="9">
        <v>40</v>
      </c>
    </row>
    <row r="5" spans="1:30" x14ac:dyDescent="0.25">
      <c r="A5">
        <v>2</v>
      </c>
      <c r="B5">
        <v>5</v>
      </c>
      <c r="C5" t="s">
        <v>201</v>
      </c>
      <c r="D5" s="2">
        <f>40+1</f>
        <v>41</v>
      </c>
      <c r="E5">
        <v>37</v>
      </c>
      <c r="F5">
        <v>25</v>
      </c>
      <c r="G5">
        <v>29</v>
      </c>
      <c r="H5">
        <v>19</v>
      </c>
      <c r="I5">
        <v>27</v>
      </c>
      <c r="W5">
        <f t="shared" si="0"/>
        <v>178</v>
      </c>
      <c r="X5">
        <f t="shared" ref="X5:X27" si="2">IF(ISERROR(SMALL($D5:$U5,1)),0,MAX(SMALL($D5:$U5,1),0))</f>
        <v>19</v>
      </c>
      <c r="Y5">
        <f t="shared" ref="Y5:Y27" si="3">IF(ISERROR(SMALL($D5:$U5,2)),0,MAX(SMALL($D5:$U5,2),0))</f>
        <v>25</v>
      </c>
      <c r="Z5">
        <f t="shared" ref="Z5:Z27" si="4">IF(ISERROR(SMALL($D5:$U5,3)),0,MAX(SMALL($D5:$U5,3),0))</f>
        <v>27</v>
      </c>
      <c r="AA5">
        <f t="shared" ref="AA5:AA27" si="5">+W5-X5-Y5-Z5</f>
        <v>107</v>
      </c>
      <c r="AC5" s="8" t="s">
        <v>158</v>
      </c>
      <c r="AD5" s="9">
        <v>37</v>
      </c>
    </row>
    <row r="6" spans="1:30" x14ac:dyDescent="0.25">
      <c r="A6">
        <v>3</v>
      </c>
      <c r="B6">
        <v>7</v>
      </c>
      <c r="C6" t="s">
        <v>32</v>
      </c>
      <c r="D6">
        <v>31</v>
      </c>
      <c r="E6">
        <v>18</v>
      </c>
      <c r="F6">
        <v>28</v>
      </c>
      <c r="G6">
        <v>31</v>
      </c>
      <c r="H6">
        <v>33</v>
      </c>
      <c r="I6">
        <v>35</v>
      </c>
      <c r="W6">
        <f t="shared" si="0"/>
        <v>176</v>
      </c>
      <c r="X6">
        <f t="shared" si="2"/>
        <v>18</v>
      </c>
      <c r="Y6">
        <f t="shared" si="3"/>
        <v>28</v>
      </c>
      <c r="Z6">
        <f t="shared" si="4"/>
        <v>31</v>
      </c>
      <c r="AA6">
        <f t="shared" si="5"/>
        <v>99</v>
      </c>
      <c r="AC6" s="8" t="s">
        <v>159</v>
      </c>
      <c r="AD6" s="9">
        <v>35</v>
      </c>
    </row>
    <row r="7" spans="1:30" x14ac:dyDescent="0.25">
      <c r="A7">
        <v>4</v>
      </c>
      <c r="B7">
        <v>12</v>
      </c>
      <c r="C7" t="s">
        <v>35</v>
      </c>
      <c r="D7">
        <v>26</v>
      </c>
      <c r="E7">
        <v>27</v>
      </c>
      <c r="F7">
        <v>30</v>
      </c>
      <c r="G7">
        <v>28</v>
      </c>
      <c r="H7">
        <v>31</v>
      </c>
      <c r="I7">
        <v>30</v>
      </c>
      <c r="W7">
        <f t="shared" si="0"/>
        <v>172</v>
      </c>
      <c r="X7">
        <f t="shared" si="2"/>
        <v>26</v>
      </c>
      <c r="Y7">
        <f t="shared" si="3"/>
        <v>27</v>
      </c>
      <c r="Z7">
        <f t="shared" si="4"/>
        <v>28</v>
      </c>
      <c r="AA7">
        <f t="shared" si="5"/>
        <v>91</v>
      </c>
      <c r="AC7" s="8" t="s">
        <v>160</v>
      </c>
      <c r="AD7" s="9">
        <v>33</v>
      </c>
    </row>
    <row r="8" spans="1:30" x14ac:dyDescent="0.25">
      <c r="A8">
        <v>5</v>
      </c>
      <c r="B8">
        <v>22</v>
      </c>
      <c r="C8" t="s">
        <v>37</v>
      </c>
      <c r="D8">
        <v>29</v>
      </c>
      <c r="E8">
        <v>28</v>
      </c>
      <c r="F8">
        <v>22</v>
      </c>
      <c r="G8">
        <v>26</v>
      </c>
      <c r="H8">
        <v>30</v>
      </c>
      <c r="I8">
        <v>31</v>
      </c>
      <c r="W8">
        <f t="shared" si="0"/>
        <v>166</v>
      </c>
      <c r="X8">
        <f t="shared" si="2"/>
        <v>22</v>
      </c>
      <c r="Y8">
        <f t="shared" si="3"/>
        <v>26</v>
      </c>
      <c r="Z8">
        <f t="shared" si="4"/>
        <v>28</v>
      </c>
      <c r="AA8">
        <f t="shared" si="5"/>
        <v>90</v>
      </c>
      <c r="AC8" s="8" t="s">
        <v>161</v>
      </c>
      <c r="AD8" s="9">
        <v>31</v>
      </c>
    </row>
    <row r="9" spans="1:30" x14ac:dyDescent="0.25">
      <c r="A9">
        <v>6</v>
      </c>
      <c r="B9">
        <v>28</v>
      </c>
      <c r="C9" t="s">
        <v>39</v>
      </c>
      <c r="D9">
        <v>30</v>
      </c>
      <c r="E9">
        <v>35</v>
      </c>
      <c r="F9">
        <v>35</v>
      </c>
      <c r="G9">
        <v>21</v>
      </c>
      <c r="H9">
        <v>23</v>
      </c>
      <c r="I9">
        <v>19</v>
      </c>
      <c r="W9">
        <f t="shared" si="0"/>
        <v>163</v>
      </c>
      <c r="X9">
        <f t="shared" si="2"/>
        <v>19</v>
      </c>
      <c r="Y9">
        <f t="shared" si="3"/>
        <v>21</v>
      </c>
      <c r="Z9">
        <f t="shared" si="4"/>
        <v>23</v>
      </c>
      <c r="AA9">
        <f t="shared" si="5"/>
        <v>100</v>
      </c>
      <c r="AC9" s="8" t="s">
        <v>162</v>
      </c>
      <c r="AD9" s="9">
        <v>30</v>
      </c>
    </row>
    <row r="10" spans="1:30" x14ac:dyDescent="0.25">
      <c r="A10">
        <v>7</v>
      </c>
      <c r="B10">
        <v>77</v>
      </c>
      <c r="C10" t="s">
        <v>42</v>
      </c>
      <c r="D10">
        <v>33</v>
      </c>
      <c r="E10">
        <v>26</v>
      </c>
      <c r="F10">
        <v>24</v>
      </c>
      <c r="G10">
        <v>25</v>
      </c>
      <c r="H10">
        <v>27</v>
      </c>
      <c r="I10">
        <v>25</v>
      </c>
      <c r="W10">
        <f t="shared" si="0"/>
        <v>160</v>
      </c>
      <c r="X10">
        <f t="shared" si="2"/>
        <v>24</v>
      </c>
      <c r="Y10">
        <f t="shared" si="3"/>
        <v>25</v>
      </c>
      <c r="Z10">
        <f t="shared" si="4"/>
        <v>25</v>
      </c>
      <c r="AA10">
        <f t="shared" si="5"/>
        <v>86</v>
      </c>
      <c r="AC10" s="8" t="s">
        <v>163</v>
      </c>
      <c r="AD10" s="9">
        <v>29</v>
      </c>
    </row>
    <row r="11" spans="1:30" x14ac:dyDescent="0.25">
      <c r="A11">
        <v>8</v>
      </c>
      <c r="B11">
        <v>26</v>
      </c>
      <c r="C11" t="s">
        <v>38</v>
      </c>
      <c r="D11">
        <v>18</v>
      </c>
      <c r="E11">
        <v>25</v>
      </c>
      <c r="F11">
        <v>29</v>
      </c>
      <c r="G11">
        <v>30</v>
      </c>
      <c r="H11">
        <v>21</v>
      </c>
      <c r="I11">
        <v>29</v>
      </c>
      <c r="W11">
        <f t="shared" si="0"/>
        <v>152</v>
      </c>
      <c r="X11">
        <f t="shared" si="2"/>
        <v>18</v>
      </c>
      <c r="Y11">
        <f t="shared" si="3"/>
        <v>21</v>
      </c>
      <c r="Z11">
        <f t="shared" si="4"/>
        <v>25</v>
      </c>
      <c r="AA11">
        <f t="shared" si="5"/>
        <v>88</v>
      </c>
      <c r="AC11" s="8" t="s">
        <v>164</v>
      </c>
      <c r="AD11" s="9">
        <v>28</v>
      </c>
    </row>
    <row r="12" spans="1:30" x14ac:dyDescent="0.25">
      <c r="A12">
        <v>9</v>
      </c>
      <c r="B12">
        <v>8</v>
      </c>
      <c r="C12" t="s">
        <v>33</v>
      </c>
      <c r="D12">
        <v>21</v>
      </c>
      <c r="E12">
        <v>20</v>
      </c>
      <c r="F12">
        <v>18</v>
      </c>
      <c r="G12">
        <v>24</v>
      </c>
      <c r="H12">
        <v>28</v>
      </c>
      <c r="I12">
        <v>26</v>
      </c>
      <c r="W12">
        <f t="shared" si="0"/>
        <v>137</v>
      </c>
      <c r="X12">
        <f t="shared" si="2"/>
        <v>18</v>
      </c>
      <c r="Y12">
        <f t="shared" si="3"/>
        <v>20</v>
      </c>
      <c r="Z12">
        <f t="shared" si="4"/>
        <v>21</v>
      </c>
      <c r="AA12">
        <f t="shared" si="5"/>
        <v>78</v>
      </c>
      <c r="AC12" s="8" t="s">
        <v>165</v>
      </c>
      <c r="AD12" s="9">
        <v>27</v>
      </c>
    </row>
    <row r="13" spans="1:30" x14ac:dyDescent="0.25">
      <c r="A13">
        <v>10</v>
      </c>
      <c r="B13">
        <v>4</v>
      </c>
      <c r="C13" t="s">
        <v>31</v>
      </c>
      <c r="D13">
        <v>23</v>
      </c>
      <c r="E13">
        <v>24</v>
      </c>
      <c r="F13">
        <v>17</v>
      </c>
      <c r="G13">
        <v>22</v>
      </c>
      <c r="H13">
        <v>26</v>
      </c>
      <c r="I13">
        <v>24</v>
      </c>
      <c r="W13">
        <f t="shared" si="0"/>
        <v>136</v>
      </c>
      <c r="X13">
        <f t="shared" si="2"/>
        <v>17</v>
      </c>
      <c r="Y13">
        <f t="shared" si="3"/>
        <v>22</v>
      </c>
      <c r="Z13">
        <f t="shared" si="4"/>
        <v>23</v>
      </c>
      <c r="AA13">
        <f t="shared" si="5"/>
        <v>74</v>
      </c>
      <c r="AC13" s="8" t="s">
        <v>166</v>
      </c>
      <c r="AD13" s="9">
        <v>26</v>
      </c>
    </row>
    <row r="14" spans="1:30" x14ac:dyDescent="0.25">
      <c r="A14">
        <v>11</v>
      </c>
      <c r="B14">
        <v>18</v>
      </c>
      <c r="C14" t="s">
        <v>36</v>
      </c>
      <c r="D14">
        <v>24</v>
      </c>
      <c r="E14">
        <v>19</v>
      </c>
      <c r="F14">
        <v>23</v>
      </c>
      <c r="G14">
        <v>19</v>
      </c>
      <c r="H14">
        <v>22</v>
      </c>
      <c r="I14">
        <v>21</v>
      </c>
      <c r="W14">
        <f t="shared" si="0"/>
        <v>128</v>
      </c>
      <c r="X14">
        <f t="shared" si="2"/>
        <v>19</v>
      </c>
      <c r="Y14">
        <f t="shared" si="3"/>
        <v>19</v>
      </c>
      <c r="Z14">
        <f t="shared" si="4"/>
        <v>21</v>
      </c>
      <c r="AA14">
        <f t="shared" si="5"/>
        <v>69</v>
      </c>
      <c r="AC14" s="8" t="s">
        <v>167</v>
      </c>
      <c r="AD14" s="9">
        <v>25</v>
      </c>
    </row>
    <row r="15" spans="1:30" x14ac:dyDescent="0.25">
      <c r="A15">
        <v>12</v>
      </c>
      <c r="B15">
        <v>79</v>
      </c>
      <c r="C15" t="s">
        <v>43</v>
      </c>
      <c r="D15">
        <v>20</v>
      </c>
      <c r="E15">
        <v>22</v>
      </c>
      <c r="F15">
        <v>20</v>
      </c>
      <c r="G15">
        <v>20</v>
      </c>
      <c r="H15">
        <v>24</v>
      </c>
      <c r="I15">
        <v>22</v>
      </c>
      <c r="W15">
        <f t="shared" si="0"/>
        <v>128</v>
      </c>
      <c r="X15">
        <f t="shared" si="2"/>
        <v>20</v>
      </c>
      <c r="Y15">
        <f t="shared" si="3"/>
        <v>20</v>
      </c>
      <c r="Z15">
        <f t="shared" si="4"/>
        <v>20</v>
      </c>
      <c r="AA15">
        <f t="shared" si="5"/>
        <v>68</v>
      </c>
      <c r="AC15" s="8" t="s">
        <v>168</v>
      </c>
      <c r="AD15" s="9">
        <v>24</v>
      </c>
    </row>
    <row r="16" spans="1:30" x14ac:dyDescent="0.25">
      <c r="A16">
        <v>13</v>
      </c>
      <c r="B16">
        <v>2</v>
      </c>
      <c r="C16" t="s">
        <v>260</v>
      </c>
      <c r="D16">
        <v>0</v>
      </c>
      <c r="E16">
        <v>0</v>
      </c>
      <c r="F16">
        <v>0</v>
      </c>
      <c r="G16">
        <v>40</v>
      </c>
      <c r="H16" s="2">
        <f>40+1</f>
        <v>41</v>
      </c>
      <c r="I16" s="2">
        <f>40+1</f>
        <v>41</v>
      </c>
      <c r="W16">
        <f t="shared" si="0"/>
        <v>122</v>
      </c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122</v>
      </c>
      <c r="AC16" s="8" t="s">
        <v>169</v>
      </c>
      <c r="AD16" s="9">
        <v>23</v>
      </c>
    </row>
    <row r="17" spans="1:30" x14ac:dyDescent="0.25">
      <c r="A17">
        <v>14</v>
      </c>
      <c r="B17">
        <v>17</v>
      </c>
      <c r="C17" t="s">
        <v>204</v>
      </c>
      <c r="D17" s="3">
        <f>1+37</f>
        <v>38</v>
      </c>
      <c r="E17" s="2">
        <f>40+1</f>
        <v>41</v>
      </c>
      <c r="F17" s="2">
        <f>37+1</f>
        <v>38</v>
      </c>
      <c r="G17">
        <v>0</v>
      </c>
      <c r="H17">
        <v>0</v>
      </c>
      <c r="I17">
        <v>0</v>
      </c>
      <c r="W17">
        <f t="shared" si="0"/>
        <v>117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5"/>
        <v>117</v>
      </c>
      <c r="AC17" s="8" t="s">
        <v>170</v>
      </c>
      <c r="AD17" s="9">
        <v>22</v>
      </c>
    </row>
    <row r="18" spans="1:30" x14ac:dyDescent="0.25">
      <c r="A18">
        <v>15</v>
      </c>
      <c r="B18">
        <v>11</v>
      </c>
      <c r="C18" t="s">
        <v>34</v>
      </c>
      <c r="D18">
        <v>27</v>
      </c>
      <c r="E18">
        <v>29</v>
      </c>
      <c r="F18">
        <v>33</v>
      </c>
      <c r="G18">
        <v>27</v>
      </c>
      <c r="H18">
        <v>0</v>
      </c>
      <c r="I18">
        <v>0</v>
      </c>
      <c r="W18">
        <f t="shared" si="0"/>
        <v>116</v>
      </c>
      <c r="X18">
        <f t="shared" si="2"/>
        <v>0</v>
      </c>
      <c r="Y18">
        <f t="shared" si="3"/>
        <v>0</v>
      </c>
      <c r="Z18">
        <f t="shared" si="4"/>
        <v>27</v>
      </c>
      <c r="AA18">
        <f t="shared" si="5"/>
        <v>89</v>
      </c>
      <c r="AC18" s="8" t="s">
        <v>171</v>
      </c>
      <c r="AD18" s="9">
        <v>21</v>
      </c>
    </row>
    <row r="19" spans="1:30" x14ac:dyDescent="0.25">
      <c r="A19">
        <v>16</v>
      </c>
      <c r="B19">
        <v>27</v>
      </c>
      <c r="C19" t="s">
        <v>205</v>
      </c>
      <c r="D19">
        <v>25</v>
      </c>
      <c r="E19">
        <v>31</v>
      </c>
      <c r="F19">
        <v>31</v>
      </c>
      <c r="G19">
        <v>18</v>
      </c>
      <c r="H19">
        <v>0</v>
      </c>
      <c r="I19">
        <v>0</v>
      </c>
      <c r="W19">
        <f t="shared" si="0"/>
        <v>105</v>
      </c>
      <c r="X19">
        <f t="shared" si="2"/>
        <v>0</v>
      </c>
      <c r="Y19">
        <f t="shared" si="3"/>
        <v>0</v>
      </c>
      <c r="Z19">
        <f t="shared" si="4"/>
        <v>18</v>
      </c>
      <c r="AA19">
        <f t="shared" si="5"/>
        <v>87</v>
      </c>
      <c r="AC19" s="8" t="s">
        <v>172</v>
      </c>
      <c r="AD19" s="9">
        <v>20</v>
      </c>
    </row>
    <row r="20" spans="1:30" x14ac:dyDescent="0.25">
      <c r="A20">
        <v>17</v>
      </c>
      <c r="B20">
        <v>94</v>
      </c>
      <c r="C20" t="s">
        <v>259</v>
      </c>
      <c r="D20">
        <v>0</v>
      </c>
      <c r="E20">
        <v>0</v>
      </c>
      <c r="F20">
        <v>0</v>
      </c>
      <c r="G20">
        <v>35</v>
      </c>
      <c r="H20">
        <v>35</v>
      </c>
      <c r="I20">
        <v>33</v>
      </c>
      <c r="W20">
        <f t="shared" si="0"/>
        <v>103</v>
      </c>
      <c r="X20">
        <f t="shared" si="2"/>
        <v>0</v>
      </c>
      <c r="Y20">
        <f t="shared" si="3"/>
        <v>0</v>
      </c>
      <c r="Z20">
        <f t="shared" si="4"/>
        <v>0</v>
      </c>
      <c r="AA20">
        <f t="shared" si="5"/>
        <v>103</v>
      </c>
      <c r="AC20" s="8" t="s">
        <v>173</v>
      </c>
      <c r="AD20" s="9">
        <v>19</v>
      </c>
    </row>
    <row r="21" spans="1:30" x14ac:dyDescent="0.25">
      <c r="A21">
        <v>18</v>
      </c>
      <c r="B21">
        <v>29</v>
      </c>
      <c r="C21" t="s">
        <v>200</v>
      </c>
      <c r="D21">
        <v>28</v>
      </c>
      <c r="E21">
        <v>30</v>
      </c>
      <c r="F21">
        <v>40</v>
      </c>
      <c r="G21">
        <v>0</v>
      </c>
      <c r="H21">
        <v>0</v>
      </c>
      <c r="I21">
        <v>0</v>
      </c>
      <c r="W21">
        <f t="shared" si="0"/>
        <v>98</v>
      </c>
      <c r="X21">
        <f t="shared" si="2"/>
        <v>0</v>
      </c>
      <c r="Y21">
        <f t="shared" si="3"/>
        <v>0</v>
      </c>
      <c r="Z21">
        <f t="shared" si="4"/>
        <v>0</v>
      </c>
      <c r="AA21">
        <f t="shared" si="5"/>
        <v>98</v>
      </c>
      <c r="AC21" s="8" t="s">
        <v>174</v>
      </c>
      <c r="AD21" s="9">
        <v>18</v>
      </c>
    </row>
    <row r="22" spans="1:30" x14ac:dyDescent="0.25">
      <c r="A22">
        <v>19</v>
      </c>
      <c r="B22">
        <v>13</v>
      </c>
      <c r="C22" t="s">
        <v>257</v>
      </c>
      <c r="D22">
        <v>0</v>
      </c>
      <c r="E22">
        <v>0</v>
      </c>
      <c r="F22">
        <v>0</v>
      </c>
      <c r="G22">
        <v>33</v>
      </c>
      <c r="H22">
        <v>29</v>
      </c>
      <c r="I22">
        <v>28</v>
      </c>
      <c r="W22">
        <f t="shared" si="0"/>
        <v>90</v>
      </c>
      <c r="X22">
        <f t="shared" si="2"/>
        <v>0</v>
      </c>
      <c r="Y22">
        <f t="shared" si="3"/>
        <v>0</v>
      </c>
      <c r="Z22">
        <f t="shared" si="4"/>
        <v>0</v>
      </c>
      <c r="AA22">
        <f t="shared" si="5"/>
        <v>90</v>
      </c>
      <c r="AC22" s="8" t="s">
        <v>175</v>
      </c>
      <c r="AD22" s="9">
        <v>17</v>
      </c>
    </row>
    <row r="23" spans="1:30" x14ac:dyDescent="0.25">
      <c r="A23">
        <v>20</v>
      </c>
      <c r="B23">
        <v>21</v>
      </c>
      <c r="C23" t="s">
        <v>256</v>
      </c>
      <c r="D23">
        <v>0</v>
      </c>
      <c r="E23">
        <v>0</v>
      </c>
      <c r="F23">
        <v>0</v>
      </c>
      <c r="G23">
        <v>23</v>
      </c>
      <c r="H23">
        <v>25</v>
      </c>
      <c r="I23">
        <v>23</v>
      </c>
      <c r="W23">
        <f t="shared" si="0"/>
        <v>71</v>
      </c>
      <c r="X23">
        <f t="shared" si="2"/>
        <v>0</v>
      </c>
      <c r="Y23">
        <f t="shared" si="3"/>
        <v>0</v>
      </c>
      <c r="Z23">
        <f t="shared" si="4"/>
        <v>0</v>
      </c>
      <c r="AA23">
        <f t="shared" si="5"/>
        <v>71</v>
      </c>
      <c r="AC23" s="8" t="s">
        <v>176</v>
      </c>
      <c r="AD23" s="9">
        <v>16</v>
      </c>
    </row>
    <row r="24" spans="1:30" x14ac:dyDescent="0.25">
      <c r="A24">
        <v>21</v>
      </c>
      <c r="B24">
        <v>34</v>
      </c>
      <c r="C24" t="s">
        <v>206</v>
      </c>
      <c r="D24">
        <v>22</v>
      </c>
      <c r="E24">
        <v>23</v>
      </c>
      <c r="F24">
        <v>21</v>
      </c>
      <c r="G24">
        <v>0</v>
      </c>
      <c r="H24">
        <v>0</v>
      </c>
      <c r="I24">
        <v>0</v>
      </c>
      <c r="W24">
        <f t="shared" si="0"/>
        <v>66</v>
      </c>
      <c r="X24">
        <f t="shared" si="2"/>
        <v>0</v>
      </c>
      <c r="Y24">
        <f t="shared" si="3"/>
        <v>0</v>
      </c>
      <c r="Z24">
        <f t="shared" si="4"/>
        <v>0</v>
      </c>
      <c r="AA24">
        <f t="shared" si="5"/>
        <v>66</v>
      </c>
      <c r="AC24" s="8" t="s">
        <v>177</v>
      </c>
      <c r="AD24" s="9">
        <v>15</v>
      </c>
    </row>
    <row r="25" spans="1:30" x14ac:dyDescent="0.25">
      <c r="A25">
        <v>22</v>
      </c>
      <c r="B25">
        <v>45</v>
      </c>
      <c r="C25" t="s">
        <v>258</v>
      </c>
      <c r="D25">
        <v>0</v>
      </c>
      <c r="E25">
        <v>0</v>
      </c>
      <c r="F25">
        <v>0</v>
      </c>
      <c r="G25">
        <v>17</v>
      </c>
      <c r="H25">
        <v>20</v>
      </c>
      <c r="I25">
        <v>20</v>
      </c>
      <c r="W25">
        <f t="shared" si="0"/>
        <v>57</v>
      </c>
      <c r="X25">
        <f t="shared" si="2"/>
        <v>0</v>
      </c>
      <c r="Y25">
        <f t="shared" si="3"/>
        <v>0</v>
      </c>
      <c r="Z25">
        <f t="shared" si="4"/>
        <v>0</v>
      </c>
      <c r="AA25">
        <f t="shared" si="5"/>
        <v>57</v>
      </c>
      <c r="AC25" s="8" t="s">
        <v>178</v>
      </c>
      <c r="AD25" s="9">
        <v>14</v>
      </c>
    </row>
    <row r="26" spans="1:30" x14ac:dyDescent="0.25">
      <c r="A26">
        <v>23</v>
      </c>
      <c r="B26">
        <v>33</v>
      </c>
      <c r="C26" t="s">
        <v>207</v>
      </c>
      <c r="D26">
        <v>19</v>
      </c>
      <c r="E26">
        <v>17</v>
      </c>
      <c r="F26">
        <v>19</v>
      </c>
      <c r="G26">
        <v>0</v>
      </c>
      <c r="H26">
        <v>0</v>
      </c>
      <c r="I26">
        <v>0</v>
      </c>
      <c r="W26">
        <f t="shared" si="0"/>
        <v>55</v>
      </c>
      <c r="X26">
        <f t="shared" si="2"/>
        <v>0</v>
      </c>
      <c r="Y26">
        <f t="shared" si="3"/>
        <v>0</v>
      </c>
      <c r="Z26">
        <f t="shared" si="4"/>
        <v>0</v>
      </c>
      <c r="AA26">
        <f t="shared" si="5"/>
        <v>55</v>
      </c>
      <c r="AC26" s="8" t="s">
        <v>179</v>
      </c>
      <c r="AD26" s="9">
        <v>13</v>
      </c>
    </row>
    <row r="27" spans="1:30" x14ac:dyDescent="0.25">
      <c r="A27">
        <v>24</v>
      </c>
      <c r="B27">
        <v>65</v>
      </c>
      <c r="C27" t="s">
        <v>41</v>
      </c>
      <c r="D27" s="6" t="s">
        <v>17</v>
      </c>
      <c r="E27">
        <v>21</v>
      </c>
      <c r="F27">
        <v>26</v>
      </c>
      <c r="G27">
        <v>0</v>
      </c>
      <c r="H27">
        <v>0</v>
      </c>
      <c r="I27">
        <v>0</v>
      </c>
      <c r="W27">
        <f t="shared" si="0"/>
        <v>47</v>
      </c>
      <c r="X27">
        <f t="shared" si="2"/>
        <v>0</v>
      </c>
      <c r="Y27">
        <f t="shared" si="3"/>
        <v>0</v>
      </c>
      <c r="Z27">
        <f t="shared" si="4"/>
        <v>0</v>
      </c>
      <c r="AA27">
        <f t="shared" si="5"/>
        <v>47</v>
      </c>
      <c r="AC27" s="8" t="s">
        <v>180</v>
      </c>
      <c r="AD27" s="9">
        <v>12</v>
      </c>
    </row>
    <row r="28" spans="1:30" x14ac:dyDescent="0.25">
      <c r="AC28" s="8" t="s">
        <v>181</v>
      </c>
      <c r="AD28" s="9">
        <v>11</v>
      </c>
    </row>
    <row r="29" spans="1:30" x14ac:dyDescent="0.25">
      <c r="AC29" s="8" t="s">
        <v>182</v>
      </c>
      <c r="AD29" s="9">
        <v>10</v>
      </c>
    </row>
    <row r="30" spans="1:30" x14ac:dyDescent="0.25">
      <c r="A30" s="7" t="s">
        <v>29</v>
      </c>
      <c r="AC30" s="8" t="s">
        <v>183</v>
      </c>
      <c r="AD30" s="9">
        <v>9</v>
      </c>
    </row>
    <row r="31" spans="1:30" x14ac:dyDescent="0.25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242</v>
      </c>
      <c r="H31" s="7" t="s">
        <v>243</v>
      </c>
      <c r="I31" s="7" t="s">
        <v>244</v>
      </c>
      <c r="J31" s="7" t="s">
        <v>19</v>
      </c>
      <c r="K31" s="7" t="s">
        <v>20</v>
      </c>
      <c r="L31" s="7" t="s">
        <v>21</v>
      </c>
      <c r="M31" s="7" t="s">
        <v>3</v>
      </c>
      <c r="N31" s="7" t="s">
        <v>4</v>
      </c>
      <c r="O31" s="7" t="s">
        <v>5</v>
      </c>
      <c r="P31" s="7" t="s">
        <v>22</v>
      </c>
      <c r="Q31" s="7" t="s">
        <v>23</v>
      </c>
      <c r="R31" s="7" t="s">
        <v>24</v>
      </c>
      <c r="S31" s="7" t="s">
        <v>6</v>
      </c>
      <c r="T31" s="7" t="s">
        <v>7</v>
      </c>
      <c r="U31" s="7" t="s">
        <v>8</v>
      </c>
      <c r="V31" s="7"/>
      <c r="W31" s="7" t="s">
        <v>9</v>
      </c>
      <c r="X31" s="7" t="s">
        <v>10</v>
      </c>
      <c r="Y31" s="7" t="s">
        <v>11</v>
      </c>
      <c r="Z31" s="7" t="s">
        <v>12</v>
      </c>
      <c r="AA31" s="7" t="s">
        <v>13</v>
      </c>
      <c r="AC31" s="8" t="s">
        <v>184</v>
      </c>
      <c r="AD31" s="9">
        <v>8</v>
      </c>
    </row>
    <row r="32" spans="1:30" x14ac:dyDescent="0.25">
      <c r="AC32" s="8" t="s">
        <v>185</v>
      </c>
      <c r="AD32" s="9">
        <v>7</v>
      </c>
    </row>
    <row r="33" spans="1:30" x14ac:dyDescent="0.25">
      <c r="A33">
        <v>1</v>
      </c>
      <c r="B33">
        <v>28</v>
      </c>
      <c r="C33" t="s">
        <v>39</v>
      </c>
      <c r="D33">
        <v>37</v>
      </c>
      <c r="E33">
        <v>37</v>
      </c>
      <c r="F33">
        <v>35</v>
      </c>
      <c r="G33">
        <v>33</v>
      </c>
      <c r="H33">
        <v>33</v>
      </c>
      <c r="I33">
        <v>31</v>
      </c>
      <c r="W33">
        <f t="shared" ref="W33:W40" si="6">SUM(D33:U33)</f>
        <v>206</v>
      </c>
      <c r="X33">
        <f>IF(ISERROR(SMALL($D33:$U33,1)),0,MAX(SMALL($D33:$U33,1),0))</f>
        <v>31</v>
      </c>
      <c r="Y33">
        <f>IF(ISERROR(SMALL($D33:$U33,2)),0,MAX(SMALL($D33:$U33,2),0))</f>
        <v>33</v>
      </c>
      <c r="Z33">
        <f>IF(ISERROR(SMALL($D33:$U33,3)),0,MAX(SMALL($D33:$U33,3),0))</f>
        <v>33</v>
      </c>
      <c r="AA33">
        <f t="shared" ref="AA33:AA40" si="7">+W33-X33-Y33-Z33</f>
        <v>109</v>
      </c>
      <c r="AC33" s="8" t="s">
        <v>186</v>
      </c>
      <c r="AD33" s="9">
        <v>6</v>
      </c>
    </row>
    <row r="34" spans="1:30" x14ac:dyDescent="0.25">
      <c r="A34">
        <v>2</v>
      </c>
      <c r="B34">
        <v>27</v>
      </c>
      <c r="C34" t="s">
        <v>205</v>
      </c>
      <c r="D34">
        <v>33</v>
      </c>
      <c r="E34">
        <v>35</v>
      </c>
      <c r="F34">
        <v>33</v>
      </c>
      <c r="G34" s="4">
        <f>1+31+1</f>
        <v>33</v>
      </c>
      <c r="H34">
        <v>0</v>
      </c>
      <c r="I34">
        <v>0</v>
      </c>
      <c r="W34">
        <f t="shared" si="6"/>
        <v>134</v>
      </c>
      <c r="X34">
        <f t="shared" ref="X34:X40" si="8">IF(ISERROR(SMALL($D34:$U34,1)),0,MAX(SMALL($D34:$U34,1),0))</f>
        <v>0</v>
      </c>
      <c r="Y34">
        <f t="shared" ref="Y34:Y40" si="9">IF(ISERROR(SMALL($D34:$U34,2)),0,MAX(SMALL($D34:$U34,2),0))</f>
        <v>0</v>
      </c>
      <c r="Z34">
        <f t="shared" ref="Z34:Z40" si="10">IF(ISERROR(SMALL($D34:$U34,3)),0,MAX(SMALL($D34:$U34,3),0))</f>
        <v>33</v>
      </c>
      <c r="AA34">
        <f t="shared" si="7"/>
        <v>101</v>
      </c>
      <c r="AC34" s="8" t="s">
        <v>187</v>
      </c>
      <c r="AD34" s="9">
        <v>5</v>
      </c>
    </row>
    <row r="35" spans="1:30" x14ac:dyDescent="0.25">
      <c r="A35">
        <v>3</v>
      </c>
      <c r="B35">
        <v>94</v>
      </c>
      <c r="C35" t="s">
        <v>259</v>
      </c>
      <c r="D35">
        <v>0</v>
      </c>
      <c r="E35">
        <v>0</v>
      </c>
      <c r="F35">
        <v>0</v>
      </c>
      <c r="G35">
        <v>40</v>
      </c>
      <c r="H35" s="2">
        <f>40+1</f>
        <v>41</v>
      </c>
      <c r="I35">
        <v>40</v>
      </c>
      <c r="W35">
        <f t="shared" si="6"/>
        <v>121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7"/>
        <v>121</v>
      </c>
      <c r="AC35" s="8" t="s">
        <v>188</v>
      </c>
      <c r="AD35" s="9">
        <v>4</v>
      </c>
    </row>
    <row r="36" spans="1:30" x14ac:dyDescent="0.25">
      <c r="A36">
        <v>4</v>
      </c>
      <c r="B36">
        <v>17</v>
      </c>
      <c r="C36" t="s">
        <v>204</v>
      </c>
      <c r="D36" s="4">
        <f>1+40+1</f>
        <v>42</v>
      </c>
      <c r="E36" s="2">
        <f>40+1</f>
        <v>41</v>
      </c>
      <c r="F36" s="2">
        <f>37+1</f>
        <v>38</v>
      </c>
      <c r="G36">
        <v>0</v>
      </c>
      <c r="H36">
        <v>0</v>
      </c>
      <c r="I36">
        <v>0</v>
      </c>
      <c r="W36">
        <f t="shared" si="6"/>
        <v>121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7"/>
        <v>121</v>
      </c>
      <c r="AC36" s="8" t="s">
        <v>189</v>
      </c>
      <c r="AD36" s="9">
        <v>3</v>
      </c>
    </row>
    <row r="37" spans="1:30" x14ac:dyDescent="0.25">
      <c r="A37">
        <v>5</v>
      </c>
      <c r="B37">
        <v>13</v>
      </c>
      <c r="C37" t="s">
        <v>257</v>
      </c>
      <c r="D37">
        <v>0</v>
      </c>
      <c r="E37">
        <v>0</v>
      </c>
      <c r="F37">
        <v>0</v>
      </c>
      <c r="G37">
        <v>37</v>
      </c>
      <c r="H37">
        <v>37</v>
      </c>
      <c r="I37" s="2">
        <f>37+1</f>
        <v>38</v>
      </c>
      <c r="W37">
        <f t="shared" si="6"/>
        <v>112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7"/>
        <v>112</v>
      </c>
      <c r="AC37" s="8" t="s">
        <v>190</v>
      </c>
      <c r="AD37" s="9">
        <v>2</v>
      </c>
    </row>
    <row r="38" spans="1:30" x14ac:dyDescent="0.25">
      <c r="A38">
        <v>6</v>
      </c>
      <c r="B38">
        <v>29</v>
      </c>
      <c r="C38" t="s">
        <v>200</v>
      </c>
      <c r="D38">
        <v>35</v>
      </c>
      <c r="E38">
        <v>33</v>
      </c>
      <c r="F38">
        <v>40</v>
      </c>
      <c r="G38">
        <v>0</v>
      </c>
      <c r="H38">
        <v>0</v>
      </c>
      <c r="I38">
        <v>0</v>
      </c>
      <c r="W38">
        <f t="shared" si="6"/>
        <v>108</v>
      </c>
      <c r="X38">
        <f t="shared" si="8"/>
        <v>0</v>
      </c>
      <c r="Y38">
        <f t="shared" si="9"/>
        <v>0</v>
      </c>
      <c r="Z38">
        <f t="shared" si="10"/>
        <v>0</v>
      </c>
      <c r="AA38">
        <f t="shared" si="7"/>
        <v>108</v>
      </c>
      <c r="AC38" s="8" t="s">
        <v>191</v>
      </c>
      <c r="AD38" s="9">
        <v>1</v>
      </c>
    </row>
    <row r="39" spans="1:30" x14ac:dyDescent="0.25">
      <c r="A39">
        <v>7</v>
      </c>
      <c r="B39">
        <v>21</v>
      </c>
      <c r="C39" t="s">
        <v>256</v>
      </c>
      <c r="D39">
        <v>0</v>
      </c>
      <c r="E39">
        <v>0</v>
      </c>
      <c r="F39">
        <v>0</v>
      </c>
      <c r="G39">
        <v>35</v>
      </c>
      <c r="H39">
        <v>35</v>
      </c>
      <c r="I39">
        <v>35</v>
      </c>
      <c r="W39">
        <f t="shared" si="6"/>
        <v>105</v>
      </c>
      <c r="X39">
        <f t="shared" si="8"/>
        <v>0</v>
      </c>
      <c r="Y39">
        <f t="shared" si="9"/>
        <v>0</v>
      </c>
      <c r="Z39">
        <f t="shared" si="10"/>
        <v>0</v>
      </c>
      <c r="AA39">
        <f t="shared" si="7"/>
        <v>105</v>
      </c>
      <c r="AC39" s="8" t="s">
        <v>192</v>
      </c>
      <c r="AD39" s="9">
        <v>0</v>
      </c>
    </row>
    <row r="40" spans="1:30" x14ac:dyDescent="0.25">
      <c r="A40">
        <v>8</v>
      </c>
      <c r="B40">
        <v>45</v>
      </c>
      <c r="C40" t="s">
        <v>258</v>
      </c>
      <c r="D40">
        <v>0</v>
      </c>
      <c r="E40">
        <v>0</v>
      </c>
      <c r="F40">
        <v>0</v>
      </c>
      <c r="G40">
        <v>30</v>
      </c>
      <c r="H40">
        <v>31</v>
      </c>
      <c r="I40">
        <v>33</v>
      </c>
      <c r="W40">
        <f t="shared" si="6"/>
        <v>94</v>
      </c>
      <c r="X40">
        <f t="shared" si="8"/>
        <v>0</v>
      </c>
      <c r="Y40">
        <f t="shared" si="9"/>
        <v>0</v>
      </c>
      <c r="Z40">
        <f t="shared" si="10"/>
        <v>0</v>
      </c>
      <c r="AA40">
        <f t="shared" si="7"/>
        <v>94</v>
      </c>
      <c r="AC40" s="8" t="s">
        <v>193</v>
      </c>
      <c r="AD40" s="9">
        <v>0</v>
      </c>
    </row>
    <row r="41" spans="1:30" x14ac:dyDescent="0.25">
      <c r="AC41" s="15" t="s">
        <v>194</v>
      </c>
      <c r="AD41" s="16">
        <v>0</v>
      </c>
    </row>
    <row r="43" spans="1:30" x14ac:dyDescent="0.25">
      <c r="A43" s="7" t="s">
        <v>30</v>
      </c>
    </row>
    <row r="44" spans="1:30" x14ac:dyDescent="0.25">
      <c r="A44" s="7" t="s">
        <v>0</v>
      </c>
      <c r="B44" s="7" t="s">
        <v>1</v>
      </c>
      <c r="C44" s="7" t="s">
        <v>2</v>
      </c>
      <c r="D44" s="7" t="s">
        <v>3</v>
      </c>
      <c r="E44" s="7" t="s">
        <v>4</v>
      </c>
      <c r="F44" s="7" t="s">
        <v>5</v>
      </c>
      <c r="G44" s="7" t="s">
        <v>242</v>
      </c>
      <c r="H44" s="7" t="s">
        <v>243</v>
      </c>
      <c r="I44" s="7" t="s">
        <v>244</v>
      </c>
      <c r="J44" s="7" t="s">
        <v>19</v>
      </c>
      <c r="K44" s="7" t="s">
        <v>20</v>
      </c>
      <c r="L44" s="7" t="s">
        <v>21</v>
      </c>
      <c r="M44" s="7" t="s">
        <v>3</v>
      </c>
      <c r="N44" s="7" t="s">
        <v>4</v>
      </c>
      <c r="O44" s="7" t="s">
        <v>5</v>
      </c>
      <c r="P44" s="7" t="s">
        <v>22</v>
      </c>
      <c r="Q44" s="7" t="s">
        <v>23</v>
      </c>
      <c r="R44" s="7" t="s">
        <v>24</v>
      </c>
      <c r="S44" s="7" t="s">
        <v>6</v>
      </c>
      <c r="T44" s="7" t="s">
        <v>7</v>
      </c>
      <c r="U44" s="7" t="s">
        <v>8</v>
      </c>
      <c r="V44" s="7"/>
      <c r="W44" s="7" t="s">
        <v>9</v>
      </c>
      <c r="X44" s="7" t="s">
        <v>10</v>
      </c>
      <c r="Y44" s="7" t="s">
        <v>11</v>
      </c>
      <c r="Z44" s="7" t="s">
        <v>12</v>
      </c>
      <c r="AA44" s="7" t="s">
        <v>13</v>
      </c>
    </row>
    <row r="46" spans="1:30" x14ac:dyDescent="0.25">
      <c r="A46">
        <v>1</v>
      </c>
      <c r="B46">
        <v>36</v>
      </c>
      <c r="C46" t="s">
        <v>40</v>
      </c>
      <c r="D46">
        <v>37</v>
      </c>
      <c r="E46">
        <v>37</v>
      </c>
      <c r="F46">
        <v>31</v>
      </c>
      <c r="G46" s="4">
        <f>1+37+1</f>
        <v>39</v>
      </c>
      <c r="H46">
        <v>37</v>
      </c>
      <c r="I46">
        <v>37</v>
      </c>
      <c r="W46">
        <f t="shared" ref="W46:W61" si="11">SUM(D46:U46)</f>
        <v>218</v>
      </c>
      <c r="X46">
        <f>IF(ISERROR(SMALL($D46:$U46,1)),0,MAX(SMALL($D46:$U46,1),0))</f>
        <v>31</v>
      </c>
      <c r="Y46">
        <f>IF(ISERROR(SMALL($D46:$U46,2)),0,MAX(SMALL($D46:$U46,2),0))</f>
        <v>37</v>
      </c>
      <c r="Z46">
        <f>IF(ISERROR(SMALL($D46:$U46,3)),0,MAX(SMALL($D46:$U46,3),0))</f>
        <v>37</v>
      </c>
      <c r="AA46">
        <f t="shared" ref="AA46" si="12">+W46-X46-Y46-Z46</f>
        <v>113</v>
      </c>
    </row>
    <row r="47" spans="1:30" x14ac:dyDescent="0.25">
      <c r="A47">
        <v>2</v>
      </c>
      <c r="B47">
        <v>5</v>
      </c>
      <c r="C47" t="s">
        <v>201</v>
      </c>
      <c r="D47" s="4">
        <f>1+40+1</f>
        <v>42</v>
      </c>
      <c r="E47" s="2">
        <f>40+1</f>
        <v>41</v>
      </c>
      <c r="F47" s="2">
        <f>29+1</f>
        <v>30</v>
      </c>
      <c r="G47">
        <v>31</v>
      </c>
      <c r="H47">
        <v>24</v>
      </c>
      <c r="I47">
        <v>29</v>
      </c>
      <c r="W47">
        <f t="shared" si="11"/>
        <v>197</v>
      </c>
      <c r="X47">
        <f t="shared" ref="X47:X61" si="13">IF(ISERROR(SMALL($D47:$U47,1)),0,MAX(SMALL($D47:$U47,1),0))</f>
        <v>24</v>
      </c>
      <c r="Y47">
        <f t="shared" ref="Y47:Y61" si="14">IF(ISERROR(SMALL($D47:$U47,2)),0,MAX(SMALL($D47:$U47,2),0))</f>
        <v>29</v>
      </c>
      <c r="Z47">
        <f t="shared" ref="Z47:Z61" si="15">IF(ISERROR(SMALL($D47:$U47,3)),0,MAX(SMALL($D47:$U47,3),0))</f>
        <v>30</v>
      </c>
      <c r="AA47">
        <f t="shared" ref="AA47:AA58" si="16">+W47-X47-Y47-Z47</f>
        <v>114</v>
      </c>
    </row>
    <row r="48" spans="1:30" x14ac:dyDescent="0.25">
      <c r="A48">
        <v>3</v>
      </c>
      <c r="B48">
        <v>7</v>
      </c>
      <c r="C48" t="s">
        <v>32</v>
      </c>
      <c r="D48">
        <v>33</v>
      </c>
      <c r="E48">
        <v>22</v>
      </c>
      <c r="F48">
        <v>33</v>
      </c>
      <c r="G48">
        <v>35</v>
      </c>
      <c r="H48">
        <v>35</v>
      </c>
      <c r="I48">
        <v>35</v>
      </c>
      <c r="W48">
        <f t="shared" si="11"/>
        <v>193</v>
      </c>
      <c r="X48">
        <f t="shared" si="13"/>
        <v>22</v>
      </c>
      <c r="Y48">
        <f t="shared" si="14"/>
        <v>33</v>
      </c>
      <c r="Z48">
        <f t="shared" si="15"/>
        <v>33</v>
      </c>
      <c r="AA48">
        <f t="shared" si="16"/>
        <v>105</v>
      </c>
    </row>
    <row r="49" spans="1:27" x14ac:dyDescent="0.25">
      <c r="A49">
        <v>4</v>
      </c>
      <c r="B49">
        <v>12</v>
      </c>
      <c r="C49" t="s">
        <v>35</v>
      </c>
      <c r="D49">
        <v>29</v>
      </c>
      <c r="E49">
        <v>31</v>
      </c>
      <c r="F49">
        <v>37</v>
      </c>
      <c r="G49">
        <v>30</v>
      </c>
      <c r="H49">
        <v>33</v>
      </c>
      <c r="I49">
        <v>31</v>
      </c>
      <c r="W49">
        <f t="shared" si="11"/>
        <v>191</v>
      </c>
      <c r="X49">
        <f t="shared" si="13"/>
        <v>29</v>
      </c>
      <c r="Y49">
        <f t="shared" si="14"/>
        <v>30</v>
      </c>
      <c r="Z49">
        <f t="shared" si="15"/>
        <v>31</v>
      </c>
      <c r="AA49">
        <f t="shared" si="16"/>
        <v>101</v>
      </c>
    </row>
    <row r="50" spans="1:27" x14ac:dyDescent="0.25">
      <c r="A50">
        <v>5</v>
      </c>
      <c r="B50">
        <v>22</v>
      </c>
      <c r="C50" t="s">
        <v>37</v>
      </c>
      <c r="D50">
        <v>31</v>
      </c>
      <c r="E50">
        <v>33</v>
      </c>
      <c r="F50">
        <v>26</v>
      </c>
      <c r="G50">
        <v>28</v>
      </c>
      <c r="H50">
        <v>31</v>
      </c>
      <c r="I50">
        <v>33</v>
      </c>
      <c r="W50">
        <f t="shared" si="11"/>
        <v>182</v>
      </c>
      <c r="X50">
        <f t="shared" si="13"/>
        <v>26</v>
      </c>
      <c r="Y50">
        <f t="shared" si="14"/>
        <v>28</v>
      </c>
      <c r="Z50">
        <f t="shared" si="15"/>
        <v>31</v>
      </c>
      <c r="AA50">
        <f t="shared" si="16"/>
        <v>97</v>
      </c>
    </row>
    <row r="51" spans="1:27" x14ac:dyDescent="0.25">
      <c r="A51">
        <v>6</v>
      </c>
      <c r="B51">
        <v>77</v>
      </c>
      <c r="C51" t="s">
        <v>42</v>
      </c>
      <c r="D51">
        <v>35</v>
      </c>
      <c r="E51">
        <v>30</v>
      </c>
      <c r="F51">
        <v>28</v>
      </c>
      <c r="G51">
        <v>27</v>
      </c>
      <c r="H51">
        <v>29</v>
      </c>
      <c r="I51">
        <v>27</v>
      </c>
      <c r="W51">
        <f t="shared" si="11"/>
        <v>176</v>
      </c>
      <c r="X51">
        <f t="shared" si="13"/>
        <v>27</v>
      </c>
      <c r="Y51">
        <f t="shared" si="14"/>
        <v>27</v>
      </c>
      <c r="Z51">
        <f t="shared" si="15"/>
        <v>28</v>
      </c>
      <c r="AA51">
        <f t="shared" si="16"/>
        <v>94</v>
      </c>
    </row>
    <row r="52" spans="1:27" x14ac:dyDescent="0.25">
      <c r="A52">
        <v>7</v>
      </c>
      <c r="B52">
        <v>26</v>
      </c>
      <c r="C52" t="s">
        <v>38</v>
      </c>
      <c r="D52">
        <v>22</v>
      </c>
      <c r="E52">
        <v>29</v>
      </c>
      <c r="F52">
        <v>35</v>
      </c>
      <c r="G52">
        <v>33</v>
      </c>
      <c r="H52">
        <v>25</v>
      </c>
      <c r="I52">
        <v>30</v>
      </c>
      <c r="W52">
        <f t="shared" si="11"/>
        <v>174</v>
      </c>
      <c r="X52">
        <f t="shared" si="13"/>
        <v>22</v>
      </c>
      <c r="Y52">
        <f t="shared" si="14"/>
        <v>25</v>
      </c>
      <c r="Z52">
        <f t="shared" si="15"/>
        <v>29</v>
      </c>
      <c r="AA52">
        <f t="shared" si="16"/>
        <v>98</v>
      </c>
    </row>
    <row r="53" spans="1:27" x14ac:dyDescent="0.25">
      <c r="A53">
        <v>8</v>
      </c>
      <c r="B53">
        <v>4</v>
      </c>
      <c r="C53" t="s">
        <v>31</v>
      </c>
      <c r="D53">
        <v>27</v>
      </c>
      <c r="E53">
        <v>28</v>
      </c>
      <c r="F53">
        <v>21</v>
      </c>
      <c r="G53">
        <v>25</v>
      </c>
      <c r="H53">
        <v>28</v>
      </c>
      <c r="I53">
        <v>26</v>
      </c>
      <c r="W53">
        <f t="shared" si="11"/>
        <v>155</v>
      </c>
      <c r="X53">
        <f t="shared" si="13"/>
        <v>21</v>
      </c>
      <c r="Y53">
        <f t="shared" si="14"/>
        <v>25</v>
      </c>
      <c r="Z53">
        <f t="shared" si="15"/>
        <v>26</v>
      </c>
      <c r="AA53">
        <f t="shared" si="16"/>
        <v>83</v>
      </c>
    </row>
    <row r="54" spans="1:27" x14ac:dyDescent="0.25">
      <c r="A54">
        <v>9</v>
      </c>
      <c r="B54">
        <v>8</v>
      </c>
      <c r="C54" t="s">
        <v>33</v>
      </c>
      <c r="D54">
        <v>25</v>
      </c>
      <c r="E54">
        <v>24</v>
      </c>
      <c r="F54">
        <v>22</v>
      </c>
      <c r="G54">
        <v>26</v>
      </c>
      <c r="H54">
        <v>30</v>
      </c>
      <c r="I54">
        <v>28</v>
      </c>
      <c r="W54">
        <f t="shared" si="11"/>
        <v>155</v>
      </c>
      <c r="X54">
        <f t="shared" si="13"/>
        <v>22</v>
      </c>
      <c r="Y54">
        <f t="shared" si="14"/>
        <v>24</v>
      </c>
      <c r="Z54">
        <f t="shared" si="15"/>
        <v>25</v>
      </c>
      <c r="AA54">
        <f t="shared" si="16"/>
        <v>84</v>
      </c>
    </row>
    <row r="55" spans="1:27" x14ac:dyDescent="0.25">
      <c r="A55">
        <v>10</v>
      </c>
      <c r="B55">
        <v>18</v>
      </c>
      <c r="C55" t="s">
        <v>36</v>
      </c>
      <c r="D55">
        <v>28</v>
      </c>
      <c r="E55">
        <v>23</v>
      </c>
      <c r="F55">
        <v>27</v>
      </c>
      <c r="G55">
        <v>23</v>
      </c>
      <c r="H55">
        <v>26</v>
      </c>
      <c r="I55">
        <v>24</v>
      </c>
      <c r="W55">
        <f t="shared" si="11"/>
        <v>151</v>
      </c>
      <c r="X55">
        <f t="shared" si="13"/>
        <v>23</v>
      </c>
      <c r="Y55">
        <f t="shared" si="14"/>
        <v>23</v>
      </c>
      <c r="Z55">
        <f t="shared" si="15"/>
        <v>24</v>
      </c>
      <c r="AA55">
        <f t="shared" si="16"/>
        <v>81</v>
      </c>
    </row>
    <row r="56" spans="1:27" x14ac:dyDescent="0.25">
      <c r="A56">
        <v>11</v>
      </c>
      <c r="B56">
        <v>78</v>
      </c>
      <c r="C56" t="s">
        <v>43</v>
      </c>
      <c r="D56">
        <v>24</v>
      </c>
      <c r="E56">
        <v>26</v>
      </c>
      <c r="F56">
        <v>24</v>
      </c>
      <c r="G56">
        <v>24</v>
      </c>
      <c r="H56">
        <v>27</v>
      </c>
      <c r="I56">
        <v>25</v>
      </c>
      <c r="W56">
        <f t="shared" si="11"/>
        <v>150</v>
      </c>
      <c r="X56">
        <f t="shared" si="13"/>
        <v>24</v>
      </c>
      <c r="Y56">
        <f t="shared" si="14"/>
        <v>24</v>
      </c>
      <c r="Z56">
        <f t="shared" si="15"/>
        <v>24</v>
      </c>
      <c r="AA56">
        <f t="shared" si="16"/>
        <v>78</v>
      </c>
    </row>
    <row r="57" spans="1:27" x14ac:dyDescent="0.25">
      <c r="A57">
        <v>12</v>
      </c>
      <c r="B57">
        <v>11</v>
      </c>
      <c r="C57" t="s">
        <v>34</v>
      </c>
      <c r="D57">
        <v>30</v>
      </c>
      <c r="E57">
        <v>35</v>
      </c>
      <c r="F57">
        <v>40</v>
      </c>
      <c r="G57">
        <v>29</v>
      </c>
      <c r="H57">
        <v>0</v>
      </c>
      <c r="I57">
        <v>0</v>
      </c>
      <c r="W57">
        <f t="shared" si="11"/>
        <v>134</v>
      </c>
      <c r="X57">
        <f t="shared" si="13"/>
        <v>0</v>
      </c>
      <c r="Y57">
        <f t="shared" si="14"/>
        <v>0</v>
      </c>
      <c r="Z57">
        <f t="shared" si="15"/>
        <v>29</v>
      </c>
      <c r="AA57">
        <f t="shared" si="16"/>
        <v>105</v>
      </c>
    </row>
    <row r="58" spans="1:27" x14ac:dyDescent="0.25">
      <c r="A58">
        <v>13</v>
      </c>
      <c r="B58">
        <v>2</v>
      </c>
      <c r="C58" t="s">
        <v>260</v>
      </c>
      <c r="D58">
        <v>0</v>
      </c>
      <c r="E58">
        <v>0</v>
      </c>
      <c r="F58">
        <v>0</v>
      </c>
      <c r="G58">
        <v>40</v>
      </c>
      <c r="H58" s="2">
        <f>40+1</f>
        <v>41</v>
      </c>
      <c r="I58" s="2">
        <f>40+1</f>
        <v>41</v>
      </c>
      <c r="W58">
        <f t="shared" si="11"/>
        <v>122</v>
      </c>
      <c r="X58">
        <f t="shared" si="13"/>
        <v>0</v>
      </c>
      <c r="Y58">
        <f t="shared" si="14"/>
        <v>0</v>
      </c>
      <c r="Z58">
        <f t="shared" si="15"/>
        <v>0</v>
      </c>
      <c r="AA58">
        <f t="shared" si="16"/>
        <v>122</v>
      </c>
    </row>
    <row r="59" spans="1:27" x14ac:dyDescent="0.25">
      <c r="A59">
        <v>14</v>
      </c>
      <c r="B59">
        <v>34</v>
      </c>
      <c r="C59" t="s">
        <v>206</v>
      </c>
      <c r="D59">
        <v>26</v>
      </c>
      <c r="E59">
        <v>27</v>
      </c>
      <c r="F59">
        <v>25</v>
      </c>
      <c r="G59">
        <v>0</v>
      </c>
      <c r="H59">
        <v>0</v>
      </c>
      <c r="I59">
        <v>0</v>
      </c>
      <c r="W59">
        <f t="shared" si="11"/>
        <v>78</v>
      </c>
      <c r="X59">
        <f t="shared" si="13"/>
        <v>0</v>
      </c>
      <c r="Y59">
        <f t="shared" si="14"/>
        <v>0</v>
      </c>
      <c r="Z59">
        <f t="shared" si="15"/>
        <v>0</v>
      </c>
      <c r="AA59">
        <f t="shared" ref="AA59:AA61" si="17">+W59-X59-Y59-Z59</f>
        <v>78</v>
      </c>
    </row>
    <row r="60" spans="1:27" x14ac:dyDescent="0.25">
      <c r="A60">
        <v>15</v>
      </c>
      <c r="B60">
        <v>33</v>
      </c>
      <c r="C60" t="s">
        <v>207</v>
      </c>
      <c r="D60">
        <v>23</v>
      </c>
      <c r="E60">
        <v>21</v>
      </c>
      <c r="F60">
        <v>23</v>
      </c>
      <c r="G60">
        <v>0</v>
      </c>
      <c r="H60">
        <v>0</v>
      </c>
      <c r="I60">
        <v>0</v>
      </c>
      <c r="W60">
        <f t="shared" si="11"/>
        <v>67</v>
      </c>
      <c r="X60">
        <f t="shared" si="13"/>
        <v>0</v>
      </c>
      <c r="Y60">
        <f t="shared" si="14"/>
        <v>0</v>
      </c>
      <c r="Z60">
        <f t="shared" si="15"/>
        <v>0</v>
      </c>
      <c r="AA60">
        <f t="shared" si="17"/>
        <v>67</v>
      </c>
    </row>
    <row r="61" spans="1:27" x14ac:dyDescent="0.25">
      <c r="A61">
        <v>16</v>
      </c>
      <c r="B61">
        <v>65</v>
      </c>
      <c r="C61" t="s">
        <v>41</v>
      </c>
      <c r="D61" s="6" t="s">
        <v>17</v>
      </c>
      <c r="E61">
        <v>25</v>
      </c>
      <c r="F61">
        <v>30</v>
      </c>
      <c r="G61">
        <v>0</v>
      </c>
      <c r="H61">
        <v>0</v>
      </c>
      <c r="I61">
        <v>0</v>
      </c>
      <c r="W61">
        <f t="shared" si="11"/>
        <v>55</v>
      </c>
      <c r="X61">
        <f t="shared" si="13"/>
        <v>0</v>
      </c>
      <c r="Y61">
        <f t="shared" si="14"/>
        <v>0</v>
      </c>
      <c r="Z61">
        <f t="shared" si="15"/>
        <v>0</v>
      </c>
      <c r="AA61">
        <f t="shared" si="17"/>
        <v>55</v>
      </c>
    </row>
    <row r="65" spans="1:2" x14ac:dyDescent="0.25">
      <c r="A65" s="3"/>
      <c r="B65" t="s">
        <v>14</v>
      </c>
    </row>
    <row r="66" spans="1:2" x14ac:dyDescent="0.25">
      <c r="A66" s="2"/>
      <c r="B66" t="s">
        <v>15</v>
      </c>
    </row>
    <row r="67" spans="1:2" x14ac:dyDescent="0.25">
      <c r="A67" s="4"/>
      <c r="B67" t="s">
        <v>16</v>
      </c>
    </row>
    <row r="68" spans="1:2" x14ac:dyDescent="0.25">
      <c r="A68" s="6"/>
      <c r="B68" t="s">
        <v>17</v>
      </c>
    </row>
    <row r="71" spans="1:2" x14ac:dyDescent="0.25">
      <c r="A71" t="s">
        <v>18</v>
      </c>
    </row>
  </sheetData>
  <sortState xmlns:xlrd2="http://schemas.microsoft.com/office/spreadsheetml/2017/richdata2" ref="B39:W41">
    <sortCondition descending="1" ref="W39:W41"/>
  </sortState>
  <mergeCells count="1">
    <mergeCell ref="AC2:AD2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635C-8EFC-43D0-AB93-54070B7EAA81}">
  <dimension ref="A1:AE113"/>
  <sheetViews>
    <sheetView zoomScale="75" zoomScaleNormal="75" workbookViewId="0">
      <selection activeCell="S114" sqref="S114"/>
    </sheetView>
  </sheetViews>
  <sheetFormatPr defaultRowHeight="15" x14ac:dyDescent="0.25"/>
  <cols>
    <col min="1" max="1" width="11.28515625" customWidth="1"/>
    <col min="3" max="3" width="32" customWidth="1"/>
    <col min="11" max="22" width="11.85546875" customWidth="1"/>
    <col min="24" max="27" width="12.140625" customWidth="1"/>
    <col min="28" max="28" width="9.42578125" customWidth="1"/>
  </cols>
  <sheetData>
    <row r="1" spans="1:31" ht="15.75" thickBot="1" x14ac:dyDescent="0.3">
      <c r="A1" s="7" t="s">
        <v>28</v>
      </c>
    </row>
    <row r="2" spans="1:31" ht="15.75" thickBo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242</v>
      </c>
      <c r="H2" s="7" t="s">
        <v>243</v>
      </c>
      <c r="I2" s="7" t="s">
        <v>244</v>
      </c>
      <c r="J2" s="7" t="s">
        <v>245</v>
      </c>
      <c r="K2" s="7" t="s">
        <v>19</v>
      </c>
      <c r="L2" s="7" t="s">
        <v>20</v>
      </c>
      <c r="M2" s="7" t="s">
        <v>21</v>
      </c>
      <c r="N2" s="7" t="s">
        <v>3</v>
      </c>
      <c r="O2" s="7" t="s">
        <v>4</v>
      </c>
      <c r="P2" s="7" t="s">
        <v>5</v>
      </c>
      <c r="Q2" s="7" t="s">
        <v>22</v>
      </c>
      <c r="R2" s="7" t="s">
        <v>23</v>
      </c>
      <c r="S2" s="7" t="s">
        <v>24</v>
      </c>
      <c r="T2" s="7" t="s">
        <v>6</v>
      </c>
      <c r="U2" s="7" t="s">
        <v>7</v>
      </c>
      <c r="V2" s="7" t="s">
        <v>8</v>
      </c>
      <c r="W2" s="7"/>
      <c r="X2" s="7" t="s">
        <v>9</v>
      </c>
      <c r="Y2" s="7" t="s">
        <v>10</v>
      </c>
      <c r="Z2" s="7" t="s">
        <v>11</v>
      </c>
      <c r="AA2" s="7" t="s">
        <v>12</v>
      </c>
      <c r="AB2" s="7" t="s">
        <v>13</v>
      </c>
      <c r="AD2" s="17" t="s">
        <v>156</v>
      </c>
      <c r="AE2" s="18"/>
    </row>
    <row r="3" spans="1:31" x14ac:dyDescent="0.25">
      <c r="AD3" s="8"/>
      <c r="AE3" s="9"/>
    </row>
    <row r="4" spans="1:31" x14ac:dyDescent="0.25">
      <c r="A4">
        <v>1</v>
      </c>
      <c r="B4">
        <v>124</v>
      </c>
      <c r="C4" t="s">
        <v>56</v>
      </c>
      <c r="D4" s="2">
        <f>40+1</f>
        <v>41</v>
      </c>
      <c r="E4" s="2">
        <f>40+1</f>
        <v>41</v>
      </c>
      <c r="F4" s="2">
        <f>40+1</f>
        <v>41</v>
      </c>
      <c r="G4" s="3">
        <f>1+40</f>
        <v>41</v>
      </c>
      <c r="H4" s="5" t="s">
        <v>255</v>
      </c>
      <c r="I4" s="2">
        <f>40+1</f>
        <v>41</v>
      </c>
      <c r="J4">
        <v>40</v>
      </c>
      <c r="X4">
        <f t="shared" ref="X4:X11" si="0">SUM(D4:W4)</f>
        <v>245</v>
      </c>
      <c r="Y4">
        <f t="shared" ref="Y4:Y40" si="1">IF(ISERROR(SMALL($D4:$V4,1)),0,MAX(SMALL($D4:$V4,1),0))</f>
        <v>40</v>
      </c>
      <c r="Z4">
        <f t="shared" ref="Z4:Z40" si="2">IF(ISERROR(SMALL($D4:$V4,2)),0,MAX(SMALL($D4:$V4,2),0))</f>
        <v>41</v>
      </c>
      <c r="AA4">
        <f t="shared" ref="AA4:AA40" si="3">IF(ISERROR(SMALL($D4:$V4,3)),0,MAX(SMALL($D4:$V4,3),0))</f>
        <v>41</v>
      </c>
      <c r="AB4">
        <f t="shared" ref="AB4" si="4">+X4-Y4-Z4-AA4</f>
        <v>123</v>
      </c>
      <c r="AD4" s="8" t="s">
        <v>157</v>
      </c>
      <c r="AE4" s="9">
        <v>40</v>
      </c>
    </row>
    <row r="5" spans="1:31" x14ac:dyDescent="0.25">
      <c r="A5">
        <v>2</v>
      </c>
      <c r="B5">
        <v>198</v>
      </c>
      <c r="C5" t="s">
        <v>71</v>
      </c>
      <c r="D5">
        <v>33</v>
      </c>
      <c r="E5">
        <v>30</v>
      </c>
      <c r="F5">
        <v>12</v>
      </c>
      <c r="G5">
        <v>31</v>
      </c>
      <c r="H5">
        <v>40</v>
      </c>
      <c r="I5" s="5" t="s">
        <v>255</v>
      </c>
      <c r="J5">
        <v>35</v>
      </c>
      <c r="X5">
        <f t="shared" si="0"/>
        <v>181</v>
      </c>
      <c r="Y5">
        <f t="shared" si="1"/>
        <v>12</v>
      </c>
      <c r="Z5">
        <f t="shared" si="2"/>
        <v>30</v>
      </c>
      <c r="AA5">
        <f t="shared" si="3"/>
        <v>31</v>
      </c>
      <c r="AB5">
        <f t="shared" ref="AB5:AB11" si="5">+X5-Y5-Z5-AA5</f>
        <v>108</v>
      </c>
      <c r="AD5" s="8" t="s">
        <v>158</v>
      </c>
      <c r="AE5" s="9">
        <v>37</v>
      </c>
    </row>
    <row r="6" spans="1:31" x14ac:dyDescent="0.25">
      <c r="A6">
        <v>3</v>
      </c>
      <c r="B6">
        <v>195</v>
      </c>
      <c r="C6" t="s">
        <v>73</v>
      </c>
      <c r="D6" s="3">
        <f>1+35</f>
        <v>36</v>
      </c>
      <c r="E6">
        <v>35</v>
      </c>
      <c r="F6">
        <v>30</v>
      </c>
      <c r="G6">
        <v>37</v>
      </c>
      <c r="H6">
        <v>16</v>
      </c>
      <c r="I6" s="5" t="s">
        <v>255</v>
      </c>
      <c r="J6">
        <v>24</v>
      </c>
      <c r="X6">
        <f t="shared" si="0"/>
        <v>178</v>
      </c>
      <c r="Y6">
        <f t="shared" si="1"/>
        <v>16</v>
      </c>
      <c r="Z6">
        <f t="shared" si="2"/>
        <v>24</v>
      </c>
      <c r="AA6">
        <f t="shared" si="3"/>
        <v>30</v>
      </c>
      <c r="AB6">
        <f t="shared" si="5"/>
        <v>108</v>
      </c>
      <c r="AD6" s="8" t="s">
        <v>159</v>
      </c>
      <c r="AE6" s="9">
        <v>35</v>
      </c>
    </row>
    <row r="7" spans="1:31" x14ac:dyDescent="0.25">
      <c r="A7">
        <v>4</v>
      </c>
      <c r="B7">
        <v>193</v>
      </c>
      <c r="C7" t="s">
        <v>70</v>
      </c>
      <c r="D7">
        <v>17</v>
      </c>
      <c r="E7">
        <v>28</v>
      </c>
      <c r="F7">
        <v>29</v>
      </c>
      <c r="G7">
        <v>29</v>
      </c>
      <c r="H7" s="5" t="s">
        <v>255</v>
      </c>
      <c r="I7">
        <v>37</v>
      </c>
      <c r="J7" s="2">
        <f>37+1</f>
        <v>38</v>
      </c>
      <c r="X7">
        <f t="shared" si="0"/>
        <v>178</v>
      </c>
      <c r="Y7">
        <f t="shared" si="1"/>
        <v>17</v>
      </c>
      <c r="Z7">
        <f t="shared" si="2"/>
        <v>28</v>
      </c>
      <c r="AA7">
        <f t="shared" si="3"/>
        <v>29</v>
      </c>
      <c r="AB7">
        <f t="shared" si="5"/>
        <v>104</v>
      </c>
      <c r="AD7" s="8" t="s">
        <v>160</v>
      </c>
      <c r="AE7" s="9">
        <v>33</v>
      </c>
    </row>
    <row r="8" spans="1:31" x14ac:dyDescent="0.25">
      <c r="A8">
        <v>5</v>
      </c>
      <c r="B8">
        <v>110</v>
      </c>
      <c r="C8" t="s">
        <v>51</v>
      </c>
      <c r="D8">
        <v>29</v>
      </c>
      <c r="E8">
        <v>29</v>
      </c>
      <c r="F8">
        <v>33</v>
      </c>
      <c r="G8" s="5" t="s">
        <v>255</v>
      </c>
      <c r="H8" s="2">
        <f>31+1</f>
        <v>32</v>
      </c>
      <c r="I8">
        <v>24</v>
      </c>
      <c r="J8">
        <v>26</v>
      </c>
      <c r="X8">
        <f t="shared" si="0"/>
        <v>173</v>
      </c>
      <c r="Y8">
        <f t="shared" si="1"/>
        <v>24</v>
      </c>
      <c r="Z8">
        <f t="shared" si="2"/>
        <v>26</v>
      </c>
      <c r="AA8">
        <f t="shared" si="3"/>
        <v>29</v>
      </c>
      <c r="AB8">
        <f t="shared" si="5"/>
        <v>94</v>
      </c>
      <c r="AD8" s="8" t="s">
        <v>161</v>
      </c>
      <c r="AE8" s="9">
        <v>31</v>
      </c>
    </row>
    <row r="9" spans="1:31" x14ac:dyDescent="0.25">
      <c r="A9">
        <v>6</v>
      </c>
      <c r="B9">
        <v>203</v>
      </c>
      <c r="C9" t="s">
        <v>44</v>
      </c>
      <c r="D9">
        <v>31</v>
      </c>
      <c r="E9">
        <v>37</v>
      </c>
      <c r="F9">
        <v>37</v>
      </c>
      <c r="G9">
        <v>23</v>
      </c>
      <c r="H9" s="5" t="s">
        <v>255</v>
      </c>
      <c r="I9">
        <v>27</v>
      </c>
      <c r="J9">
        <v>18</v>
      </c>
      <c r="X9">
        <f t="shared" si="0"/>
        <v>173</v>
      </c>
      <c r="Y9">
        <f t="shared" si="1"/>
        <v>18</v>
      </c>
      <c r="Z9">
        <f t="shared" si="2"/>
        <v>23</v>
      </c>
      <c r="AA9">
        <f t="shared" si="3"/>
        <v>27</v>
      </c>
      <c r="AB9">
        <f t="shared" si="5"/>
        <v>105</v>
      </c>
      <c r="AD9" s="8" t="s">
        <v>162</v>
      </c>
      <c r="AE9" s="9">
        <v>30</v>
      </c>
    </row>
    <row r="10" spans="1:31" x14ac:dyDescent="0.25">
      <c r="A10">
        <v>7</v>
      </c>
      <c r="B10">
        <v>150</v>
      </c>
      <c r="C10" t="s">
        <v>66</v>
      </c>
      <c r="D10">
        <v>27</v>
      </c>
      <c r="E10">
        <v>31</v>
      </c>
      <c r="F10">
        <v>35</v>
      </c>
      <c r="G10" s="5" t="s">
        <v>255</v>
      </c>
      <c r="H10">
        <v>33</v>
      </c>
      <c r="I10">
        <v>23</v>
      </c>
      <c r="J10">
        <v>17</v>
      </c>
      <c r="X10">
        <f t="shared" si="0"/>
        <v>166</v>
      </c>
      <c r="Y10">
        <f t="shared" si="1"/>
        <v>17</v>
      </c>
      <c r="Z10">
        <f t="shared" si="2"/>
        <v>23</v>
      </c>
      <c r="AA10">
        <f t="shared" si="3"/>
        <v>27</v>
      </c>
      <c r="AB10">
        <f t="shared" si="5"/>
        <v>99</v>
      </c>
      <c r="AD10" s="8" t="s">
        <v>163</v>
      </c>
      <c r="AE10" s="9">
        <v>29</v>
      </c>
    </row>
    <row r="11" spans="1:31" x14ac:dyDescent="0.25">
      <c r="A11">
        <v>8</v>
      </c>
      <c r="B11">
        <v>133</v>
      </c>
      <c r="C11" t="s">
        <v>61</v>
      </c>
      <c r="D11">
        <v>23</v>
      </c>
      <c r="E11">
        <v>27</v>
      </c>
      <c r="F11">
        <v>20</v>
      </c>
      <c r="G11" s="5" t="s">
        <v>255</v>
      </c>
      <c r="H11">
        <v>30</v>
      </c>
      <c r="I11">
        <v>31</v>
      </c>
      <c r="J11">
        <v>29</v>
      </c>
      <c r="X11">
        <f t="shared" si="0"/>
        <v>160</v>
      </c>
      <c r="Y11">
        <f t="shared" si="1"/>
        <v>20</v>
      </c>
      <c r="Z11">
        <f t="shared" si="2"/>
        <v>23</v>
      </c>
      <c r="AA11">
        <f t="shared" si="3"/>
        <v>27</v>
      </c>
      <c r="AB11">
        <f t="shared" si="5"/>
        <v>90</v>
      </c>
      <c r="AD11" s="8" t="s">
        <v>164</v>
      </c>
      <c r="AE11" s="9">
        <v>28</v>
      </c>
    </row>
    <row r="12" spans="1:31" x14ac:dyDescent="0.25">
      <c r="A12">
        <v>9</v>
      </c>
      <c r="B12">
        <v>126</v>
      </c>
      <c r="C12" t="s">
        <v>57</v>
      </c>
      <c r="D12">
        <v>26</v>
      </c>
      <c r="E12">
        <v>7</v>
      </c>
      <c r="F12">
        <v>28</v>
      </c>
      <c r="G12">
        <v>30</v>
      </c>
      <c r="H12">
        <v>35</v>
      </c>
      <c r="I12" s="5" t="s">
        <v>255</v>
      </c>
      <c r="J12">
        <v>31</v>
      </c>
      <c r="X12">
        <f t="shared" ref="X12:X40" si="6">SUM(D12:W12)</f>
        <v>157</v>
      </c>
      <c r="Y12">
        <f t="shared" si="1"/>
        <v>7</v>
      </c>
      <c r="Z12">
        <f t="shared" si="2"/>
        <v>26</v>
      </c>
      <c r="AA12">
        <f t="shared" si="3"/>
        <v>28</v>
      </c>
      <c r="AB12">
        <f t="shared" ref="AB12:AB40" si="7">+X12-Y12-Z12-AA12</f>
        <v>96</v>
      </c>
      <c r="AD12" s="8" t="s">
        <v>165</v>
      </c>
      <c r="AE12" s="9">
        <v>27</v>
      </c>
    </row>
    <row r="13" spans="1:31" x14ac:dyDescent="0.25">
      <c r="A13">
        <v>10</v>
      </c>
      <c r="B13">
        <v>121</v>
      </c>
      <c r="C13" t="s">
        <v>199</v>
      </c>
      <c r="D13">
        <v>37</v>
      </c>
      <c r="E13">
        <v>23</v>
      </c>
      <c r="F13">
        <v>24</v>
      </c>
      <c r="G13" s="5" t="s">
        <v>255</v>
      </c>
      <c r="H13">
        <v>25</v>
      </c>
      <c r="I13">
        <v>21</v>
      </c>
      <c r="J13">
        <v>22</v>
      </c>
      <c r="X13">
        <f t="shared" si="6"/>
        <v>152</v>
      </c>
      <c r="Y13">
        <f t="shared" si="1"/>
        <v>21</v>
      </c>
      <c r="Z13">
        <f t="shared" si="2"/>
        <v>22</v>
      </c>
      <c r="AA13">
        <f t="shared" si="3"/>
        <v>23</v>
      </c>
      <c r="AB13">
        <f t="shared" si="7"/>
        <v>86</v>
      </c>
      <c r="AD13" s="8" t="s">
        <v>166</v>
      </c>
      <c r="AE13" s="9">
        <v>26</v>
      </c>
    </row>
    <row r="14" spans="1:31" x14ac:dyDescent="0.25">
      <c r="A14">
        <v>11</v>
      </c>
      <c r="B14">
        <v>134</v>
      </c>
      <c r="C14" t="s">
        <v>62</v>
      </c>
      <c r="D14">
        <v>18</v>
      </c>
      <c r="E14">
        <v>33</v>
      </c>
      <c r="F14">
        <v>13</v>
      </c>
      <c r="G14">
        <v>27</v>
      </c>
      <c r="H14" s="5" t="s">
        <v>255</v>
      </c>
      <c r="I14">
        <v>30</v>
      </c>
      <c r="J14">
        <v>30</v>
      </c>
      <c r="X14">
        <f t="shared" si="6"/>
        <v>151</v>
      </c>
      <c r="Y14">
        <f t="shared" si="1"/>
        <v>13</v>
      </c>
      <c r="Z14">
        <f t="shared" si="2"/>
        <v>18</v>
      </c>
      <c r="AA14">
        <f t="shared" si="3"/>
        <v>27</v>
      </c>
      <c r="AB14">
        <f t="shared" si="7"/>
        <v>93</v>
      </c>
      <c r="AD14" s="8" t="s">
        <v>167</v>
      </c>
      <c r="AE14" s="9">
        <v>25</v>
      </c>
    </row>
    <row r="15" spans="1:31" x14ac:dyDescent="0.25">
      <c r="A15">
        <v>12</v>
      </c>
      <c r="B15">
        <v>194</v>
      </c>
      <c r="C15" t="s">
        <v>72</v>
      </c>
      <c r="D15">
        <v>21</v>
      </c>
      <c r="E15">
        <v>19</v>
      </c>
      <c r="F15">
        <v>26</v>
      </c>
      <c r="G15">
        <v>25</v>
      </c>
      <c r="H15" s="5" t="s">
        <v>255</v>
      </c>
      <c r="I15">
        <v>25</v>
      </c>
      <c r="J15">
        <v>20</v>
      </c>
      <c r="X15">
        <f t="shared" si="6"/>
        <v>136</v>
      </c>
      <c r="Y15">
        <f t="shared" si="1"/>
        <v>19</v>
      </c>
      <c r="Z15">
        <f t="shared" si="2"/>
        <v>20</v>
      </c>
      <c r="AA15">
        <f t="shared" si="3"/>
        <v>21</v>
      </c>
      <c r="AB15">
        <f t="shared" si="7"/>
        <v>76</v>
      </c>
      <c r="AD15" s="8" t="s">
        <v>168</v>
      </c>
      <c r="AE15" s="9">
        <v>24</v>
      </c>
    </row>
    <row r="16" spans="1:31" x14ac:dyDescent="0.25">
      <c r="A16">
        <v>13</v>
      </c>
      <c r="B16">
        <v>120</v>
      </c>
      <c r="C16" t="s">
        <v>55</v>
      </c>
      <c r="D16">
        <v>19</v>
      </c>
      <c r="E16">
        <v>21</v>
      </c>
      <c r="F16">
        <v>25</v>
      </c>
      <c r="G16">
        <v>21</v>
      </c>
      <c r="H16">
        <v>29</v>
      </c>
      <c r="I16" s="5" t="s">
        <v>255</v>
      </c>
      <c r="J16">
        <v>19</v>
      </c>
      <c r="X16">
        <f t="shared" si="6"/>
        <v>134</v>
      </c>
      <c r="Y16">
        <f t="shared" si="1"/>
        <v>19</v>
      </c>
      <c r="Z16">
        <f t="shared" si="2"/>
        <v>19</v>
      </c>
      <c r="AA16">
        <f t="shared" si="3"/>
        <v>21</v>
      </c>
      <c r="AB16">
        <f t="shared" si="7"/>
        <v>75</v>
      </c>
      <c r="AD16" s="8" t="s">
        <v>169</v>
      </c>
      <c r="AE16" s="9">
        <v>23</v>
      </c>
    </row>
    <row r="17" spans="1:31" x14ac:dyDescent="0.25">
      <c r="A17">
        <v>14</v>
      </c>
      <c r="B17">
        <v>208</v>
      </c>
      <c r="C17" t="s">
        <v>45</v>
      </c>
      <c r="D17">
        <v>22</v>
      </c>
      <c r="E17">
        <v>24</v>
      </c>
      <c r="F17">
        <v>31</v>
      </c>
      <c r="G17" s="5" t="s">
        <v>255</v>
      </c>
      <c r="H17">
        <v>27</v>
      </c>
      <c r="I17">
        <v>20</v>
      </c>
      <c r="J17">
        <v>9</v>
      </c>
      <c r="X17">
        <f t="shared" si="6"/>
        <v>133</v>
      </c>
      <c r="Y17">
        <f t="shared" si="1"/>
        <v>9</v>
      </c>
      <c r="Z17">
        <f t="shared" si="2"/>
        <v>20</v>
      </c>
      <c r="AA17">
        <f t="shared" si="3"/>
        <v>22</v>
      </c>
      <c r="AB17">
        <f t="shared" si="7"/>
        <v>82</v>
      </c>
      <c r="AD17" s="8" t="s">
        <v>170</v>
      </c>
      <c r="AE17" s="9">
        <v>22</v>
      </c>
    </row>
    <row r="18" spans="1:31" x14ac:dyDescent="0.25">
      <c r="A18">
        <v>15</v>
      </c>
      <c r="B18">
        <v>108</v>
      </c>
      <c r="C18" t="s">
        <v>50</v>
      </c>
      <c r="D18">
        <v>30</v>
      </c>
      <c r="E18">
        <v>25</v>
      </c>
      <c r="F18">
        <v>21</v>
      </c>
      <c r="G18">
        <v>18</v>
      </c>
      <c r="H18">
        <v>15</v>
      </c>
      <c r="I18" s="5" t="s">
        <v>255</v>
      </c>
      <c r="J18">
        <v>12</v>
      </c>
      <c r="X18">
        <f t="shared" si="6"/>
        <v>121</v>
      </c>
      <c r="Y18">
        <f t="shared" si="1"/>
        <v>12</v>
      </c>
      <c r="Z18">
        <f t="shared" si="2"/>
        <v>15</v>
      </c>
      <c r="AA18">
        <f t="shared" si="3"/>
        <v>18</v>
      </c>
      <c r="AB18">
        <f t="shared" si="7"/>
        <v>76</v>
      </c>
      <c r="AD18" s="8" t="s">
        <v>171</v>
      </c>
      <c r="AE18" s="9">
        <v>21</v>
      </c>
    </row>
    <row r="19" spans="1:31" x14ac:dyDescent="0.25">
      <c r="A19">
        <v>16</v>
      </c>
      <c r="B19">
        <v>148</v>
      </c>
      <c r="C19" t="s">
        <v>65</v>
      </c>
      <c r="D19">
        <v>28</v>
      </c>
      <c r="E19">
        <v>11</v>
      </c>
      <c r="F19">
        <v>23</v>
      </c>
      <c r="G19">
        <v>14</v>
      </c>
      <c r="H19" s="5" t="s">
        <v>255</v>
      </c>
      <c r="I19">
        <v>26</v>
      </c>
      <c r="J19">
        <v>14</v>
      </c>
      <c r="X19">
        <f t="shared" si="6"/>
        <v>116</v>
      </c>
      <c r="Y19">
        <f t="shared" si="1"/>
        <v>11</v>
      </c>
      <c r="Z19">
        <f t="shared" si="2"/>
        <v>14</v>
      </c>
      <c r="AA19">
        <f t="shared" si="3"/>
        <v>14</v>
      </c>
      <c r="AB19">
        <f t="shared" si="7"/>
        <v>77</v>
      </c>
      <c r="AD19" s="8" t="s">
        <v>172</v>
      </c>
      <c r="AE19" s="9">
        <v>20</v>
      </c>
    </row>
    <row r="20" spans="1:31" x14ac:dyDescent="0.25">
      <c r="A20">
        <v>17</v>
      </c>
      <c r="B20">
        <v>196</v>
      </c>
      <c r="C20" t="s">
        <v>74</v>
      </c>
      <c r="D20">
        <v>24</v>
      </c>
      <c r="E20">
        <v>26</v>
      </c>
      <c r="F20">
        <v>22</v>
      </c>
      <c r="G20">
        <v>13</v>
      </c>
      <c r="H20" s="5" t="s">
        <v>255</v>
      </c>
      <c r="I20">
        <v>17</v>
      </c>
      <c r="J20">
        <v>3</v>
      </c>
      <c r="X20">
        <f t="shared" si="6"/>
        <v>105</v>
      </c>
      <c r="Y20">
        <f t="shared" si="1"/>
        <v>3</v>
      </c>
      <c r="Z20">
        <f t="shared" si="2"/>
        <v>13</v>
      </c>
      <c r="AA20">
        <f t="shared" si="3"/>
        <v>17</v>
      </c>
      <c r="AB20">
        <f t="shared" si="7"/>
        <v>72</v>
      </c>
      <c r="AD20" s="8" t="s">
        <v>173</v>
      </c>
      <c r="AE20" s="9">
        <v>19</v>
      </c>
    </row>
    <row r="21" spans="1:31" x14ac:dyDescent="0.25">
      <c r="A21">
        <v>18</v>
      </c>
      <c r="B21">
        <v>111</v>
      </c>
      <c r="C21" t="s">
        <v>247</v>
      </c>
      <c r="D21">
        <v>0</v>
      </c>
      <c r="E21">
        <v>0</v>
      </c>
      <c r="F21">
        <v>0</v>
      </c>
      <c r="G21">
        <v>33</v>
      </c>
      <c r="H21">
        <v>37</v>
      </c>
      <c r="I21" s="5" t="s">
        <v>255</v>
      </c>
      <c r="J21">
        <v>33</v>
      </c>
      <c r="X21">
        <f t="shared" si="6"/>
        <v>103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7"/>
        <v>103</v>
      </c>
      <c r="AD21" s="8" t="s">
        <v>174</v>
      </c>
      <c r="AE21" s="9">
        <v>18</v>
      </c>
    </row>
    <row r="22" spans="1:31" x14ac:dyDescent="0.25">
      <c r="A22">
        <v>19</v>
      </c>
      <c r="B22">
        <v>178</v>
      </c>
      <c r="C22" t="s">
        <v>68</v>
      </c>
      <c r="D22">
        <v>15</v>
      </c>
      <c r="E22">
        <v>9</v>
      </c>
      <c r="F22">
        <v>19</v>
      </c>
      <c r="G22" s="5" t="s">
        <v>255</v>
      </c>
      <c r="H22">
        <v>24</v>
      </c>
      <c r="I22">
        <v>19</v>
      </c>
      <c r="J22">
        <v>15</v>
      </c>
      <c r="X22">
        <f t="shared" si="6"/>
        <v>101</v>
      </c>
      <c r="Y22">
        <f t="shared" si="1"/>
        <v>9</v>
      </c>
      <c r="Z22">
        <f t="shared" si="2"/>
        <v>15</v>
      </c>
      <c r="AA22">
        <f t="shared" si="3"/>
        <v>15</v>
      </c>
      <c r="AB22">
        <f t="shared" si="7"/>
        <v>62</v>
      </c>
      <c r="AD22" s="8" t="s">
        <v>175</v>
      </c>
      <c r="AE22" s="9">
        <v>17</v>
      </c>
    </row>
    <row r="23" spans="1:31" x14ac:dyDescent="0.25">
      <c r="A23">
        <v>20</v>
      </c>
      <c r="B23">
        <v>129</v>
      </c>
      <c r="C23" t="s">
        <v>60</v>
      </c>
      <c r="D23">
        <v>10</v>
      </c>
      <c r="E23">
        <v>14</v>
      </c>
      <c r="F23">
        <v>17</v>
      </c>
      <c r="G23" s="5" t="s">
        <v>255</v>
      </c>
      <c r="H23">
        <v>20</v>
      </c>
      <c r="I23">
        <v>18</v>
      </c>
      <c r="J23">
        <v>13</v>
      </c>
      <c r="X23">
        <f t="shared" si="6"/>
        <v>92</v>
      </c>
      <c r="Y23">
        <f t="shared" si="1"/>
        <v>10</v>
      </c>
      <c r="Z23">
        <f t="shared" si="2"/>
        <v>13</v>
      </c>
      <c r="AA23">
        <f t="shared" si="3"/>
        <v>14</v>
      </c>
      <c r="AB23">
        <f t="shared" si="7"/>
        <v>55</v>
      </c>
      <c r="AD23" s="8" t="s">
        <v>176</v>
      </c>
      <c r="AE23" s="9">
        <v>16</v>
      </c>
    </row>
    <row r="24" spans="1:31" x14ac:dyDescent="0.25">
      <c r="A24">
        <v>21</v>
      </c>
      <c r="B24">
        <v>139</v>
      </c>
      <c r="C24" t="s">
        <v>63</v>
      </c>
      <c r="D24">
        <v>25</v>
      </c>
      <c r="E24">
        <v>6</v>
      </c>
      <c r="F24">
        <v>0</v>
      </c>
      <c r="G24" s="5" t="s">
        <v>255</v>
      </c>
      <c r="H24">
        <v>17</v>
      </c>
      <c r="I24">
        <v>28</v>
      </c>
      <c r="J24">
        <v>16</v>
      </c>
      <c r="X24">
        <f t="shared" si="6"/>
        <v>92</v>
      </c>
      <c r="Y24">
        <f t="shared" si="1"/>
        <v>0</v>
      </c>
      <c r="Z24">
        <f t="shared" si="2"/>
        <v>6</v>
      </c>
      <c r="AA24">
        <f t="shared" si="3"/>
        <v>16</v>
      </c>
      <c r="AB24">
        <f t="shared" si="7"/>
        <v>70</v>
      </c>
      <c r="AD24" s="8" t="s">
        <v>177</v>
      </c>
      <c r="AE24" s="9">
        <v>15</v>
      </c>
    </row>
    <row r="25" spans="1:31" x14ac:dyDescent="0.25">
      <c r="A25">
        <v>22</v>
      </c>
      <c r="B25">
        <v>112</v>
      </c>
      <c r="C25" t="s">
        <v>52</v>
      </c>
      <c r="D25">
        <v>14</v>
      </c>
      <c r="E25">
        <v>0</v>
      </c>
      <c r="F25">
        <v>0</v>
      </c>
      <c r="G25">
        <v>22</v>
      </c>
      <c r="H25">
        <v>26</v>
      </c>
      <c r="I25" s="5" t="s">
        <v>255</v>
      </c>
      <c r="J25">
        <v>25</v>
      </c>
      <c r="X25">
        <f t="shared" si="6"/>
        <v>87</v>
      </c>
      <c r="Y25">
        <f t="shared" si="1"/>
        <v>0</v>
      </c>
      <c r="Z25">
        <f t="shared" si="2"/>
        <v>0</v>
      </c>
      <c r="AA25">
        <f t="shared" si="3"/>
        <v>14</v>
      </c>
      <c r="AB25">
        <f t="shared" si="7"/>
        <v>73</v>
      </c>
      <c r="AD25" s="8" t="s">
        <v>178</v>
      </c>
      <c r="AE25" s="9">
        <v>14</v>
      </c>
    </row>
    <row r="26" spans="1:31" x14ac:dyDescent="0.25">
      <c r="A26">
        <v>23</v>
      </c>
      <c r="B26">
        <v>232</v>
      </c>
      <c r="C26" t="s">
        <v>48</v>
      </c>
      <c r="D26">
        <v>6</v>
      </c>
      <c r="E26">
        <v>20</v>
      </c>
      <c r="F26">
        <v>18</v>
      </c>
      <c r="G26">
        <v>19</v>
      </c>
      <c r="H26">
        <v>21</v>
      </c>
      <c r="I26" s="5" t="s">
        <v>255</v>
      </c>
      <c r="J26" s="6" t="s">
        <v>17</v>
      </c>
      <c r="X26">
        <f t="shared" si="6"/>
        <v>84</v>
      </c>
      <c r="Y26">
        <f t="shared" si="1"/>
        <v>6</v>
      </c>
      <c r="Z26">
        <f t="shared" si="2"/>
        <v>18</v>
      </c>
      <c r="AA26">
        <f t="shared" si="3"/>
        <v>19</v>
      </c>
      <c r="AB26">
        <f t="shared" si="7"/>
        <v>41</v>
      </c>
      <c r="AD26" s="8" t="s">
        <v>179</v>
      </c>
      <c r="AE26" s="9">
        <v>13</v>
      </c>
    </row>
    <row r="27" spans="1:31" x14ac:dyDescent="0.25">
      <c r="A27">
        <v>24</v>
      </c>
      <c r="B27">
        <v>215</v>
      </c>
      <c r="C27" t="s">
        <v>46</v>
      </c>
      <c r="D27">
        <v>11</v>
      </c>
      <c r="E27">
        <v>15</v>
      </c>
      <c r="F27">
        <v>15</v>
      </c>
      <c r="G27">
        <v>15</v>
      </c>
      <c r="H27">
        <v>18</v>
      </c>
      <c r="I27" s="5" t="s">
        <v>255</v>
      </c>
      <c r="J27">
        <v>4</v>
      </c>
      <c r="X27">
        <f t="shared" si="6"/>
        <v>78</v>
      </c>
      <c r="Y27">
        <f t="shared" si="1"/>
        <v>4</v>
      </c>
      <c r="Z27">
        <f t="shared" si="2"/>
        <v>11</v>
      </c>
      <c r="AA27">
        <f t="shared" si="3"/>
        <v>15</v>
      </c>
      <c r="AB27">
        <f t="shared" si="7"/>
        <v>48</v>
      </c>
      <c r="AD27" s="8" t="s">
        <v>180</v>
      </c>
      <c r="AE27" s="9">
        <v>12</v>
      </c>
    </row>
    <row r="28" spans="1:31" x14ac:dyDescent="0.25">
      <c r="A28">
        <v>25</v>
      </c>
      <c r="B28">
        <v>187</v>
      </c>
      <c r="C28" t="s">
        <v>249</v>
      </c>
      <c r="D28">
        <v>0</v>
      </c>
      <c r="E28">
        <v>0</v>
      </c>
      <c r="F28">
        <v>0</v>
      </c>
      <c r="G28" s="5" t="s">
        <v>255</v>
      </c>
      <c r="H28">
        <v>28</v>
      </c>
      <c r="I28">
        <v>29</v>
      </c>
      <c r="J28">
        <v>21</v>
      </c>
      <c r="X28">
        <f t="shared" si="6"/>
        <v>78</v>
      </c>
      <c r="Y28">
        <f t="shared" si="1"/>
        <v>0</v>
      </c>
      <c r="Z28">
        <f t="shared" si="2"/>
        <v>0</v>
      </c>
      <c r="AA28">
        <f t="shared" si="3"/>
        <v>0</v>
      </c>
      <c r="AB28">
        <f t="shared" si="7"/>
        <v>78</v>
      </c>
      <c r="AD28" s="8" t="s">
        <v>181</v>
      </c>
      <c r="AE28" s="9">
        <v>11</v>
      </c>
    </row>
    <row r="29" spans="1:31" x14ac:dyDescent="0.25">
      <c r="A29">
        <v>26</v>
      </c>
      <c r="B29">
        <v>192</v>
      </c>
      <c r="C29" t="s">
        <v>253</v>
      </c>
      <c r="D29">
        <v>0</v>
      </c>
      <c r="E29">
        <v>0</v>
      </c>
      <c r="F29">
        <v>0</v>
      </c>
      <c r="G29">
        <v>12</v>
      </c>
      <c r="H29" s="5" t="s">
        <v>255</v>
      </c>
      <c r="I29">
        <v>35</v>
      </c>
      <c r="J29">
        <v>28</v>
      </c>
      <c r="X29">
        <f t="shared" si="6"/>
        <v>75</v>
      </c>
      <c r="Y29">
        <f t="shared" si="1"/>
        <v>0</v>
      </c>
      <c r="Z29">
        <f t="shared" si="2"/>
        <v>0</v>
      </c>
      <c r="AA29">
        <f t="shared" si="3"/>
        <v>0</v>
      </c>
      <c r="AB29">
        <f t="shared" si="7"/>
        <v>75</v>
      </c>
      <c r="AD29" s="8" t="s">
        <v>182</v>
      </c>
      <c r="AE29" s="9">
        <v>10</v>
      </c>
    </row>
    <row r="30" spans="1:31" x14ac:dyDescent="0.25">
      <c r="A30">
        <v>27</v>
      </c>
      <c r="B30">
        <v>142</v>
      </c>
      <c r="C30" t="s">
        <v>64</v>
      </c>
      <c r="D30">
        <v>5</v>
      </c>
      <c r="E30">
        <v>22</v>
      </c>
      <c r="F30">
        <v>0</v>
      </c>
      <c r="G30">
        <v>24</v>
      </c>
      <c r="H30" s="5" t="s">
        <v>255</v>
      </c>
      <c r="I30">
        <v>15</v>
      </c>
      <c r="J30">
        <v>6</v>
      </c>
      <c r="X30">
        <f t="shared" si="6"/>
        <v>72</v>
      </c>
      <c r="Y30">
        <f t="shared" si="1"/>
        <v>0</v>
      </c>
      <c r="Z30">
        <f t="shared" si="2"/>
        <v>5</v>
      </c>
      <c r="AA30">
        <f t="shared" si="3"/>
        <v>6</v>
      </c>
      <c r="AB30">
        <f t="shared" si="7"/>
        <v>61</v>
      </c>
      <c r="AD30" s="8" t="s">
        <v>183</v>
      </c>
      <c r="AE30" s="9">
        <v>9</v>
      </c>
    </row>
    <row r="31" spans="1:31" x14ac:dyDescent="0.25">
      <c r="A31">
        <v>28</v>
      </c>
      <c r="B31">
        <v>168</v>
      </c>
      <c r="C31" t="s">
        <v>67</v>
      </c>
      <c r="D31">
        <v>7</v>
      </c>
      <c r="E31">
        <v>13</v>
      </c>
      <c r="F31">
        <v>0</v>
      </c>
      <c r="G31">
        <v>17</v>
      </c>
      <c r="H31">
        <v>23</v>
      </c>
      <c r="I31" s="5" t="s">
        <v>255</v>
      </c>
      <c r="J31">
        <v>11</v>
      </c>
      <c r="X31">
        <f t="shared" si="6"/>
        <v>71</v>
      </c>
      <c r="Y31">
        <f t="shared" si="1"/>
        <v>0</v>
      </c>
      <c r="Z31">
        <f t="shared" si="2"/>
        <v>7</v>
      </c>
      <c r="AA31">
        <f t="shared" si="3"/>
        <v>11</v>
      </c>
      <c r="AB31">
        <f t="shared" si="7"/>
        <v>53</v>
      </c>
      <c r="AD31" s="8" t="s">
        <v>184</v>
      </c>
      <c r="AE31" s="9">
        <v>8</v>
      </c>
    </row>
    <row r="32" spans="1:31" x14ac:dyDescent="0.25">
      <c r="A32">
        <v>29</v>
      </c>
      <c r="B32">
        <v>127</v>
      </c>
      <c r="C32" t="s">
        <v>58</v>
      </c>
      <c r="D32">
        <v>0</v>
      </c>
      <c r="E32">
        <v>0</v>
      </c>
      <c r="F32">
        <v>0</v>
      </c>
      <c r="G32">
        <v>26</v>
      </c>
      <c r="H32" s="5" t="s">
        <v>255</v>
      </c>
      <c r="I32">
        <v>22</v>
      </c>
      <c r="J32">
        <v>23</v>
      </c>
      <c r="X32">
        <f t="shared" si="6"/>
        <v>71</v>
      </c>
      <c r="Y32">
        <f t="shared" si="1"/>
        <v>0</v>
      </c>
      <c r="Z32">
        <f t="shared" si="2"/>
        <v>0</v>
      </c>
      <c r="AA32">
        <f t="shared" si="3"/>
        <v>0</v>
      </c>
      <c r="AB32">
        <f t="shared" si="7"/>
        <v>71</v>
      </c>
      <c r="AD32" s="8" t="s">
        <v>185</v>
      </c>
      <c r="AE32" s="9">
        <v>7</v>
      </c>
    </row>
    <row r="33" spans="1:31" x14ac:dyDescent="0.25">
      <c r="A33">
        <v>30</v>
      </c>
      <c r="B33">
        <v>172</v>
      </c>
      <c r="C33" t="s">
        <v>250</v>
      </c>
      <c r="D33">
        <v>0</v>
      </c>
      <c r="E33">
        <v>0</v>
      </c>
      <c r="F33">
        <v>0</v>
      </c>
      <c r="G33" s="4">
        <f>1+35+1</f>
        <v>37</v>
      </c>
      <c r="H33" s="5" t="s">
        <v>255</v>
      </c>
      <c r="I33">
        <v>0</v>
      </c>
      <c r="J33">
        <v>27</v>
      </c>
      <c r="X33">
        <f t="shared" si="6"/>
        <v>64</v>
      </c>
      <c r="Y33">
        <f t="shared" si="1"/>
        <v>0</v>
      </c>
      <c r="Z33">
        <f t="shared" si="2"/>
        <v>0</v>
      </c>
      <c r="AA33">
        <f t="shared" si="3"/>
        <v>0</v>
      </c>
      <c r="AB33">
        <f t="shared" si="7"/>
        <v>64</v>
      </c>
      <c r="AD33" s="8" t="s">
        <v>186</v>
      </c>
      <c r="AE33" s="9">
        <v>6</v>
      </c>
    </row>
    <row r="34" spans="1:31" x14ac:dyDescent="0.25">
      <c r="A34">
        <v>31</v>
      </c>
      <c r="B34">
        <v>119</v>
      </c>
      <c r="C34" t="s">
        <v>252</v>
      </c>
      <c r="D34">
        <v>0</v>
      </c>
      <c r="E34">
        <v>0</v>
      </c>
      <c r="F34">
        <v>0</v>
      </c>
      <c r="G34">
        <v>28</v>
      </c>
      <c r="H34" s="5" t="s">
        <v>255</v>
      </c>
      <c r="I34">
        <v>33</v>
      </c>
      <c r="J34">
        <v>0</v>
      </c>
      <c r="X34">
        <f t="shared" si="6"/>
        <v>61</v>
      </c>
      <c r="Y34">
        <f t="shared" si="1"/>
        <v>0</v>
      </c>
      <c r="Z34">
        <f t="shared" si="2"/>
        <v>0</v>
      </c>
      <c r="AA34">
        <f t="shared" si="3"/>
        <v>0</v>
      </c>
      <c r="AB34">
        <f t="shared" si="7"/>
        <v>61</v>
      </c>
      <c r="AD34" s="8" t="s">
        <v>187</v>
      </c>
      <c r="AE34" s="9">
        <v>5</v>
      </c>
    </row>
    <row r="35" spans="1:31" x14ac:dyDescent="0.25">
      <c r="A35">
        <v>32</v>
      </c>
      <c r="B35">
        <v>252</v>
      </c>
      <c r="C35" t="s">
        <v>49</v>
      </c>
      <c r="D35">
        <v>12</v>
      </c>
      <c r="E35">
        <v>18</v>
      </c>
      <c r="F35">
        <v>27</v>
      </c>
      <c r="G35">
        <v>0</v>
      </c>
      <c r="H35">
        <v>0</v>
      </c>
      <c r="I35">
        <v>0</v>
      </c>
      <c r="J35">
        <v>0</v>
      </c>
      <c r="X35">
        <f t="shared" si="6"/>
        <v>57</v>
      </c>
      <c r="Y35">
        <f t="shared" si="1"/>
        <v>0</v>
      </c>
      <c r="Z35">
        <f t="shared" si="2"/>
        <v>0</v>
      </c>
      <c r="AA35">
        <f t="shared" si="3"/>
        <v>0</v>
      </c>
      <c r="AB35">
        <f t="shared" si="7"/>
        <v>57</v>
      </c>
      <c r="AD35" s="8" t="s">
        <v>188</v>
      </c>
      <c r="AE35" s="9">
        <v>4</v>
      </c>
    </row>
    <row r="36" spans="1:31" x14ac:dyDescent="0.25">
      <c r="A36">
        <v>33</v>
      </c>
      <c r="B36">
        <v>188</v>
      </c>
      <c r="C36" t="s">
        <v>248</v>
      </c>
      <c r="D36">
        <v>0</v>
      </c>
      <c r="E36">
        <v>0</v>
      </c>
      <c r="F36">
        <v>0</v>
      </c>
      <c r="G36">
        <v>16</v>
      </c>
      <c r="H36">
        <v>22</v>
      </c>
      <c r="I36" s="5" t="s">
        <v>255</v>
      </c>
      <c r="J36">
        <v>8</v>
      </c>
      <c r="X36">
        <f t="shared" si="6"/>
        <v>46</v>
      </c>
      <c r="Y36">
        <f t="shared" si="1"/>
        <v>0</v>
      </c>
      <c r="Z36">
        <f t="shared" si="2"/>
        <v>0</v>
      </c>
      <c r="AA36">
        <f t="shared" si="3"/>
        <v>0</v>
      </c>
      <c r="AB36">
        <f t="shared" si="7"/>
        <v>46</v>
      </c>
      <c r="AD36" s="8" t="s">
        <v>189</v>
      </c>
      <c r="AE36" s="9">
        <v>3</v>
      </c>
    </row>
    <row r="37" spans="1:31" x14ac:dyDescent="0.25">
      <c r="A37">
        <v>34</v>
      </c>
      <c r="B37">
        <v>128</v>
      </c>
      <c r="C37" t="s">
        <v>59</v>
      </c>
      <c r="D37">
        <v>13</v>
      </c>
      <c r="E37">
        <v>12</v>
      </c>
      <c r="F37">
        <v>16</v>
      </c>
      <c r="G37">
        <v>0</v>
      </c>
      <c r="H37">
        <v>0</v>
      </c>
      <c r="I37">
        <v>0</v>
      </c>
      <c r="J37">
        <v>0</v>
      </c>
      <c r="X37">
        <f t="shared" si="6"/>
        <v>41</v>
      </c>
      <c r="Y37">
        <f t="shared" si="1"/>
        <v>0</v>
      </c>
      <c r="Z37">
        <f t="shared" si="2"/>
        <v>0</v>
      </c>
      <c r="AA37">
        <f t="shared" si="3"/>
        <v>0</v>
      </c>
      <c r="AB37">
        <f t="shared" si="7"/>
        <v>41</v>
      </c>
      <c r="AD37" s="8" t="s">
        <v>190</v>
      </c>
      <c r="AE37" s="9">
        <v>2</v>
      </c>
    </row>
    <row r="38" spans="1:31" x14ac:dyDescent="0.25">
      <c r="A38">
        <v>35</v>
      </c>
      <c r="B38">
        <v>117</v>
      </c>
      <c r="C38" t="s">
        <v>54</v>
      </c>
      <c r="D38">
        <v>0</v>
      </c>
      <c r="E38">
        <v>0</v>
      </c>
      <c r="F38">
        <v>0</v>
      </c>
      <c r="G38">
        <v>20</v>
      </c>
      <c r="H38" s="5" t="s">
        <v>255</v>
      </c>
      <c r="I38">
        <v>13</v>
      </c>
      <c r="J38">
        <v>7</v>
      </c>
      <c r="X38">
        <f t="shared" si="6"/>
        <v>40</v>
      </c>
      <c r="Y38">
        <f t="shared" si="1"/>
        <v>0</v>
      </c>
      <c r="Z38">
        <f t="shared" si="2"/>
        <v>0</v>
      </c>
      <c r="AA38">
        <f t="shared" si="3"/>
        <v>0</v>
      </c>
      <c r="AB38">
        <f t="shared" si="7"/>
        <v>40</v>
      </c>
      <c r="AD38" s="8" t="s">
        <v>191</v>
      </c>
      <c r="AE38" s="9">
        <v>1</v>
      </c>
    </row>
    <row r="39" spans="1:31" x14ac:dyDescent="0.25">
      <c r="A39">
        <v>36</v>
      </c>
      <c r="B39">
        <v>144</v>
      </c>
      <c r="C39" t="s">
        <v>202</v>
      </c>
      <c r="D39">
        <v>20</v>
      </c>
      <c r="E39">
        <v>17</v>
      </c>
      <c r="F39">
        <v>0</v>
      </c>
      <c r="G39">
        <v>0</v>
      </c>
      <c r="H39">
        <v>0</v>
      </c>
      <c r="I39">
        <v>0</v>
      </c>
      <c r="J39">
        <v>0</v>
      </c>
      <c r="X39">
        <f t="shared" si="6"/>
        <v>37</v>
      </c>
      <c r="Y39">
        <f t="shared" si="1"/>
        <v>0</v>
      </c>
      <c r="Z39">
        <f t="shared" si="2"/>
        <v>0</v>
      </c>
      <c r="AA39">
        <f t="shared" si="3"/>
        <v>0</v>
      </c>
      <c r="AB39">
        <f t="shared" si="7"/>
        <v>37</v>
      </c>
      <c r="AD39" s="8" t="s">
        <v>192</v>
      </c>
      <c r="AE39" s="9">
        <v>0</v>
      </c>
    </row>
    <row r="40" spans="1:31" x14ac:dyDescent="0.25">
      <c r="A40">
        <v>37</v>
      </c>
      <c r="B40">
        <v>122</v>
      </c>
      <c r="C40" t="s">
        <v>246</v>
      </c>
      <c r="D40">
        <v>0</v>
      </c>
      <c r="E40">
        <v>0</v>
      </c>
      <c r="F40">
        <v>0</v>
      </c>
      <c r="G40" s="5" t="s">
        <v>255</v>
      </c>
      <c r="H40">
        <v>19</v>
      </c>
      <c r="I40">
        <v>16</v>
      </c>
      <c r="J40" s="6" t="s">
        <v>17</v>
      </c>
      <c r="X40">
        <f t="shared" si="6"/>
        <v>35</v>
      </c>
      <c r="Y40">
        <f t="shared" si="1"/>
        <v>0</v>
      </c>
      <c r="Z40">
        <f t="shared" si="2"/>
        <v>0</v>
      </c>
      <c r="AA40">
        <f t="shared" si="3"/>
        <v>0</v>
      </c>
      <c r="AB40">
        <f t="shared" si="7"/>
        <v>35</v>
      </c>
      <c r="AD40" s="8" t="s">
        <v>193</v>
      </c>
      <c r="AE40" s="9">
        <v>0</v>
      </c>
    </row>
    <row r="41" spans="1:31" x14ac:dyDescent="0.25">
      <c r="A41">
        <v>38</v>
      </c>
      <c r="B41">
        <v>131</v>
      </c>
      <c r="C41" t="s">
        <v>47</v>
      </c>
      <c r="D41">
        <v>8</v>
      </c>
      <c r="E41">
        <v>10</v>
      </c>
      <c r="F41">
        <v>14</v>
      </c>
      <c r="G41">
        <v>0</v>
      </c>
      <c r="H41">
        <v>0</v>
      </c>
      <c r="I41">
        <v>0</v>
      </c>
      <c r="J41">
        <v>0</v>
      </c>
      <c r="X41">
        <f>SUM(D41:W41)</f>
        <v>32</v>
      </c>
      <c r="Y41">
        <f>IF(ISERROR(SMALL($D41:$V41,1)),0,MAX(SMALL($D41:$V41,1),0))</f>
        <v>0</v>
      </c>
      <c r="Z41">
        <f>IF(ISERROR(SMALL($D41:$V41,2)),0,MAX(SMALL($D41:$V41,2),0))</f>
        <v>0</v>
      </c>
      <c r="AA41">
        <f>IF(ISERROR(SMALL($D41:$V41,3)),0,MAX(SMALL($D41:$V41,3),0))</f>
        <v>0</v>
      </c>
      <c r="AB41">
        <f t="shared" ref="AB41:AB43" si="8">+X41-Y41-Z41-AA41</f>
        <v>32</v>
      </c>
      <c r="AD41" s="8" t="s">
        <v>194</v>
      </c>
      <c r="AE41" s="9">
        <v>0</v>
      </c>
    </row>
    <row r="42" spans="1:31" ht="15.75" thickBot="1" x14ac:dyDescent="0.3">
      <c r="A42">
        <v>39</v>
      </c>
      <c r="B42">
        <v>169</v>
      </c>
      <c r="C42" t="s">
        <v>251</v>
      </c>
      <c r="D42">
        <v>0</v>
      </c>
      <c r="E42">
        <v>0</v>
      </c>
      <c r="F42">
        <v>0</v>
      </c>
      <c r="G42" s="6" t="s">
        <v>17</v>
      </c>
      <c r="H42" s="5" t="s">
        <v>255</v>
      </c>
      <c r="I42">
        <v>14</v>
      </c>
      <c r="J42">
        <v>10</v>
      </c>
      <c r="X42">
        <f>SUM(D42:W42)</f>
        <v>24</v>
      </c>
      <c r="Y42">
        <f>IF(ISERROR(SMALL($D42:$V42,1)),0,MAX(SMALL($D42:$V42,1),0))</f>
        <v>0</v>
      </c>
      <c r="Z42">
        <f>IF(ISERROR(SMALL($D42:$V42,2)),0,MAX(SMALL($D42:$V42,2),0))</f>
        <v>0</v>
      </c>
      <c r="AA42">
        <f>IF(ISERROR(SMALL($D42:$V42,3)),0,MAX(SMALL($D42:$V42,3),0))</f>
        <v>0</v>
      </c>
      <c r="AB42">
        <f t="shared" si="8"/>
        <v>24</v>
      </c>
      <c r="AD42" s="10"/>
      <c r="AE42" s="11"/>
    </row>
    <row r="43" spans="1:31" x14ac:dyDescent="0.25">
      <c r="A43">
        <v>40</v>
      </c>
      <c r="B43">
        <v>116</v>
      </c>
      <c r="C43" t="s">
        <v>53</v>
      </c>
      <c r="D43">
        <v>9</v>
      </c>
      <c r="E43">
        <v>8</v>
      </c>
      <c r="F43">
        <v>0</v>
      </c>
      <c r="G43">
        <v>0</v>
      </c>
      <c r="H43">
        <v>0</v>
      </c>
      <c r="I43">
        <v>0</v>
      </c>
      <c r="J43">
        <v>0</v>
      </c>
      <c r="X43">
        <f>SUM(D43:W43)</f>
        <v>17</v>
      </c>
      <c r="Y43">
        <f>IF(ISERROR(SMALL($D43:$V43,1)),0,MAX(SMALL($D43:$V43,1),0))</f>
        <v>0</v>
      </c>
      <c r="Z43">
        <f>IF(ISERROR(SMALL($D43:$V43,2)),0,MAX(SMALL($D43:$V43,2),0))</f>
        <v>0</v>
      </c>
      <c r="AA43">
        <f>IF(ISERROR(SMALL($D43:$V43,3)),0,MAX(SMALL($D43:$V43,3),0))</f>
        <v>0</v>
      </c>
      <c r="AB43">
        <f t="shared" si="8"/>
        <v>17</v>
      </c>
      <c r="AD43" s="8"/>
      <c r="AE43" s="9"/>
    </row>
    <row r="44" spans="1:31" ht="15.75" thickBot="1" x14ac:dyDescent="0.3">
      <c r="AD44" s="10"/>
      <c r="AE44" s="11"/>
    </row>
    <row r="46" spans="1:31" x14ac:dyDescent="0.25">
      <c r="A46" s="7" t="s">
        <v>29</v>
      </c>
    </row>
    <row r="47" spans="1:31" x14ac:dyDescent="0.25">
      <c r="A47" s="7" t="s">
        <v>0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242</v>
      </c>
      <c r="H47" s="7" t="s">
        <v>243</v>
      </c>
      <c r="I47" s="7" t="s">
        <v>244</v>
      </c>
      <c r="J47" s="7" t="s">
        <v>245</v>
      </c>
      <c r="K47" s="7" t="s">
        <v>19</v>
      </c>
      <c r="L47" s="7" t="s">
        <v>20</v>
      </c>
      <c r="M47" s="7" t="s">
        <v>21</v>
      </c>
      <c r="N47" s="7" t="s">
        <v>3</v>
      </c>
      <c r="O47" s="7" t="s">
        <v>4</v>
      </c>
      <c r="P47" s="7" t="s">
        <v>5</v>
      </c>
      <c r="Q47" s="7" t="s">
        <v>22</v>
      </c>
      <c r="R47" s="7" t="s">
        <v>23</v>
      </c>
      <c r="S47" s="7" t="s">
        <v>24</v>
      </c>
      <c r="T47" s="7" t="s">
        <v>6</v>
      </c>
      <c r="U47" s="7" t="s">
        <v>7</v>
      </c>
      <c r="V47" s="7" t="s">
        <v>8</v>
      </c>
      <c r="W47" s="7"/>
      <c r="X47" s="7" t="s">
        <v>9</v>
      </c>
      <c r="Y47" s="7" t="s">
        <v>10</v>
      </c>
      <c r="Z47" s="7" t="s">
        <v>11</v>
      </c>
      <c r="AA47" s="7" t="s">
        <v>12</v>
      </c>
      <c r="AB47" s="7" t="s">
        <v>13</v>
      </c>
    </row>
    <row r="49" spans="1:28" x14ac:dyDescent="0.25">
      <c r="A49">
        <v>1</v>
      </c>
      <c r="B49">
        <v>203</v>
      </c>
      <c r="C49" t="s">
        <v>44</v>
      </c>
      <c r="D49" s="2">
        <f>40+1</f>
        <v>41</v>
      </c>
      <c r="E49" s="2">
        <f>40+1</f>
        <v>41</v>
      </c>
      <c r="F49" s="2">
        <f>40+1</f>
        <v>41</v>
      </c>
      <c r="G49">
        <v>33</v>
      </c>
      <c r="H49" s="5" t="s">
        <v>255</v>
      </c>
      <c r="I49">
        <v>33</v>
      </c>
      <c r="J49">
        <v>28</v>
      </c>
      <c r="X49">
        <f t="shared" ref="X49:X60" si="9">SUM(D49:W49)</f>
        <v>217</v>
      </c>
      <c r="Y49">
        <f t="shared" ref="Y49:Y60" si="10">IF(ISERROR(SMALL($D49:$V49,1)),0,MAX(SMALL($D49:$V49,1),0))</f>
        <v>28</v>
      </c>
      <c r="Z49">
        <f t="shared" ref="Z49:Z60" si="11">IF(ISERROR(SMALL($D49:$V49,2)),0,MAX(SMALL($D49:$V49,2),0))</f>
        <v>33</v>
      </c>
      <c r="AA49">
        <f t="shared" ref="AA49:AA60" si="12">IF(ISERROR(SMALL($D49:$V49,3)),0,MAX(SMALL($D49:$V49,3),0))</f>
        <v>33</v>
      </c>
      <c r="AB49">
        <f t="shared" ref="AB49:AB60" si="13">+X49-Y49-Z49-AA49</f>
        <v>123</v>
      </c>
    </row>
    <row r="50" spans="1:28" x14ac:dyDescent="0.25">
      <c r="A50">
        <v>2</v>
      </c>
      <c r="B50">
        <v>193</v>
      </c>
      <c r="C50" t="s">
        <v>70</v>
      </c>
      <c r="D50">
        <v>29</v>
      </c>
      <c r="E50">
        <v>35</v>
      </c>
      <c r="F50">
        <v>33</v>
      </c>
      <c r="G50" s="5">
        <v>37</v>
      </c>
      <c r="H50" s="5" t="s">
        <v>255</v>
      </c>
      <c r="I50">
        <v>40</v>
      </c>
      <c r="J50" s="2">
        <f>40+1</f>
        <v>41</v>
      </c>
      <c r="X50">
        <f t="shared" si="9"/>
        <v>215</v>
      </c>
      <c r="Y50">
        <f t="shared" si="10"/>
        <v>29</v>
      </c>
      <c r="Z50">
        <f t="shared" si="11"/>
        <v>33</v>
      </c>
      <c r="AA50">
        <f t="shared" si="12"/>
        <v>35</v>
      </c>
      <c r="AB50">
        <f t="shared" si="13"/>
        <v>118</v>
      </c>
    </row>
    <row r="51" spans="1:28" x14ac:dyDescent="0.25">
      <c r="A51">
        <v>3</v>
      </c>
      <c r="B51">
        <v>110</v>
      </c>
      <c r="C51" t="s">
        <v>51</v>
      </c>
      <c r="D51">
        <v>35</v>
      </c>
      <c r="E51">
        <v>37</v>
      </c>
      <c r="F51">
        <v>37</v>
      </c>
      <c r="G51" s="5" t="s">
        <v>255</v>
      </c>
      <c r="H51" s="4">
        <f>1+40+1</f>
        <v>42</v>
      </c>
      <c r="I51">
        <v>31</v>
      </c>
      <c r="J51">
        <v>31</v>
      </c>
      <c r="X51">
        <f t="shared" si="9"/>
        <v>213</v>
      </c>
      <c r="Y51">
        <f t="shared" si="10"/>
        <v>31</v>
      </c>
      <c r="Z51">
        <f t="shared" si="11"/>
        <v>31</v>
      </c>
      <c r="AA51">
        <f t="shared" si="12"/>
        <v>35</v>
      </c>
      <c r="AB51">
        <f t="shared" si="13"/>
        <v>116</v>
      </c>
    </row>
    <row r="52" spans="1:28" x14ac:dyDescent="0.25">
      <c r="A52">
        <v>4</v>
      </c>
      <c r="B52">
        <v>133</v>
      </c>
      <c r="C52" t="s">
        <v>61</v>
      </c>
      <c r="D52">
        <v>33</v>
      </c>
      <c r="E52">
        <v>33</v>
      </c>
      <c r="F52">
        <v>29</v>
      </c>
      <c r="G52" s="5" t="s">
        <v>255</v>
      </c>
      <c r="H52">
        <v>37</v>
      </c>
      <c r="I52">
        <v>35</v>
      </c>
      <c r="J52">
        <v>37</v>
      </c>
      <c r="X52">
        <f t="shared" si="9"/>
        <v>204</v>
      </c>
      <c r="Y52">
        <f t="shared" si="10"/>
        <v>29</v>
      </c>
      <c r="Z52">
        <f t="shared" si="11"/>
        <v>33</v>
      </c>
      <c r="AA52">
        <f t="shared" si="12"/>
        <v>33</v>
      </c>
      <c r="AB52">
        <f t="shared" si="13"/>
        <v>109</v>
      </c>
    </row>
    <row r="53" spans="1:28" x14ac:dyDescent="0.25">
      <c r="A53">
        <v>5</v>
      </c>
      <c r="B53">
        <v>108</v>
      </c>
      <c r="C53" t="s">
        <v>50</v>
      </c>
      <c r="D53" s="3">
        <f>37+1</f>
        <v>38</v>
      </c>
      <c r="E53">
        <v>31</v>
      </c>
      <c r="F53">
        <v>30</v>
      </c>
      <c r="G53" s="5">
        <v>30</v>
      </c>
      <c r="H53">
        <v>31</v>
      </c>
      <c r="I53" s="5" t="s">
        <v>255</v>
      </c>
      <c r="J53">
        <v>27</v>
      </c>
      <c r="X53">
        <f t="shared" si="9"/>
        <v>187</v>
      </c>
      <c r="Y53">
        <f t="shared" si="10"/>
        <v>27</v>
      </c>
      <c r="Z53">
        <f t="shared" si="11"/>
        <v>30</v>
      </c>
      <c r="AA53">
        <f t="shared" si="12"/>
        <v>30</v>
      </c>
      <c r="AB53">
        <f t="shared" si="13"/>
        <v>100</v>
      </c>
    </row>
    <row r="54" spans="1:28" x14ac:dyDescent="0.25">
      <c r="A54">
        <v>6</v>
      </c>
      <c r="B54">
        <v>120</v>
      </c>
      <c r="C54" t="s">
        <v>55</v>
      </c>
      <c r="D54">
        <v>30</v>
      </c>
      <c r="E54">
        <v>29</v>
      </c>
      <c r="F54">
        <v>31</v>
      </c>
      <c r="G54">
        <v>31</v>
      </c>
      <c r="H54">
        <v>35</v>
      </c>
      <c r="I54" s="5" t="s">
        <v>255</v>
      </c>
      <c r="J54">
        <v>29</v>
      </c>
      <c r="X54">
        <f t="shared" si="9"/>
        <v>185</v>
      </c>
      <c r="Y54">
        <f t="shared" si="10"/>
        <v>29</v>
      </c>
      <c r="Z54">
        <f t="shared" si="11"/>
        <v>29</v>
      </c>
      <c r="AA54">
        <f t="shared" si="12"/>
        <v>30</v>
      </c>
      <c r="AB54">
        <f t="shared" si="13"/>
        <v>97</v>
      </c>
    </row>
    <row r="55" spans="1:28" x14ac:dyDescent="0.25">
      <c r="A55">
        <v>7</v>
      </c>
      <c r="B55">
        <v>208</v>
      </c>
      <c r="C55" t="s">
        <v>45</v>
      </c>
      <c r="D55">
        <v>31</v>
      </c>
      <c r="E55">
        <v>30</v>
      </c>
      <c r="F55">
        <v>35</v>
      </c>
      <c r="G55" s="5" t="s">
        <v>255</v>
      </c>
      <c r="H55">
        <v>33</v>
      </c>
      <c r="I55">
        <v>29</v>
      </c>
      <c r="J55">
        <v>25</v>
      </c>
      <c r="X55">
        <f t="shared" si="9"/>
        <v>183</v>
      </c>
      <c r="Y55">
        <f t="shared" si="10"/>
        <v>25</v>
      </c>
      <c r="Z55">
        <f t="shared" si="11"/>
        <v>29</v>
      </c>
      <c r="AA55">
        <f t="shared" si="12"/>
        <v>30</v>
      </c>
      <c r="AB55">
        <f t="shared" si="13"/>
        <v>99</v>
      </c>
    </row>
    <row r="56" spans="1:28" x14ac:dyDescent="0.25">
      <c r="A56">
        <v>8</v>
      </c>
      <c r="B56">
        <v>191</v>
      </c>
      <c r="C56" t="s">
        <v>253</v>
      </c>
      <c r="D56">
        <v>0</v>
      </c>
      <c r="E56">
        <v>0</v>
      </c>
      <c r="F56">
        <v>0</v>
      </c>
      <c r="G56">
        <v>29</v>
      </c>
      <c r="H56" s="5" t="s">
        <v>255</v>
      </c>
      <c r="I56" s="2">
        <f>37+1</f>
        <v>38</v>
      </c>
      <c r="J56">
        <v>35</v>
      </c>
      <c r="X56">
        <f t="shared" si="9"/>
        <v>102</v>
      </c>
      <c r="Y56">
        <f t="shared" si="10"/>
        <v>0</v>
      </c>
      <c r="Z56">
        <f t="shared" si="11"/>
        <v>0</v>
      </c>
      <c r="AA56">
        <f t="shared" si="12"/>
        <v>0</v>
      </c>
      <c r="AB56">
        <f t="shared" si="13"/>
        <v>102</v>
      </c>
    </row>
    <row r="57" spans="1:28" x14ac:dyDescent="0.25">
      <c r="A57">
        <v>9</v>
      </c>
      <c r="B57">
        <v>127</v>
      </c>
      <c r="C57" t="s">
        <v>58</v>
      </c>
      <c r="D57">
        <v>0</v>
      </c>
      <c r="E57">
        <v>0</v>
      </c>
      <c r="F57">
        <v>0</v>
      </c>
      <c r="G57">
        <v>35</v>
      </c>
      <c r="H57" s="5" t="s">
        <v>255</v>
      </c>
      <c r="I57">
        <v>30</v>
      </c>
      <c r="J57">
        <v>30</v>
      </c>
      <c r="X57">
        <f t="shared" si="9"/>
        <v>95</v>
      </c>
      <c r="Y57">
        <f t="shared" si="10"/>
        <v>0</v>
      </c>
      <c r="Z57">
        <f t="shared" si="11"/>
        <v>0</v>
      </c>
      <c r="AA57">
        <f t="shared" si="12"/>
        <v>0</v>
      </c>
      <c r="AB57">
        <f t="shared" si="13"/>
        <v>95</v>
      </c>
    </row>
    <row r="58" spans="1:28" x14ac:dyDescent="0.25">
      <c r="A58">
        <v>10</v>
      </c>
      <c r="B58">
        <v>116</v>
      </c>
      <c r="C58" t="s">
        <v>53</v>
      </c>
      <c r="D58">
        <v>28</v>
      </c>
      <c r="E58">
        <v>28</v>
      </c>
      <c r="F58">
        <v>28</v>
      </c>
      <c r="G58">
        <v>0</v>
      </c>
      <c r="H58">
        <v>0</v>
      </c>
      <c r="I58">
        <v>0</v>
      </c>
      <c r="J58">
        <v>0</v>
      </c>
      <c r="X58">
        <f t="shared" si="9"/>
        <v>84</v>
      </c>
      <c r="Y58">
        <f t="shared" si="10"/>
        <v>0</v>
      </c>
      <c r="Z58">
        <f t="shared" si="11"/>
        <v>0</v>
      </c>
      <c r="AA58">
        <f t="shared" si="12"/>
        <v>0</v>
      </c>
      <c r="AB58">
        <f t="shared" si="13"/>
        <v>84</v>
      </c>
    </row>
    <row r="59" spans="1:28" x14ac:dyDescent="0.25">
      <c r="A59">
        <v>11</v>
      </c>
      <c r="B59">
        <v>172</v>
      </c>
      <c r="C59" t="s">
        <v>250</v>
      </c>
      <c r="D59">
        <v>0</v>
      </c>
      <c r="E59">
        <v>0</v>
      </c>
      <c r="F59">
        <v>0</v>
      </c>
      <c r="G59" s="4">
        <f>1+40+1</f>
        <v>42</v>
      </c>
      <c r="H59" s="5" t="s">
        <v>255</v>
      </c>
      <c r="I59">
        <v>0</v>
      </c>
      <c r="J59">
        <v>33</v>
      </c>
      <c r="X59">
        <f t="shared" si="9"/>
        <v>75</v>
      </c>
      <c r="Y59">
        <f t="shared" si="10"/>
        <v>0</v>
      </c>
      <c r="Z59">
        <f t="shared" si="11"/>
        <v>0</v>
      </c>
      <c r="AA59">
        <f t="shared" si="12"/>
        <v>0</v>
      </c>
      <c r="AB59">
        <f t="shared" si="13"/>
        <v>75</v>
      </c>
    </row>
    <row r="60" spans="1:28" x14ac:dyDescent="0.25">
      <c r="A60">
        <v>12</v>
      </c>
      <c r="B60">
        <v>169</v>
      </c>
      <c r="C60" t="s">
        <v>251</v>
      </c>
      <c r="D60">
        <v>0</v>
      </c>
      <c r="E60">
        <v>0</v>
      </c>
      <c r="F60">
        <v>0</v>
      </c>
      <c r="G60" s="6" t="s">
        <v>17</v>
      </c>
      <c r="H60" s="5" t="s">
        <v>255</v>
      </c>
      <c r="I60">
        <v>28</v>
      </c>
      <c r="J60">
        <v>26</v>
      </c>
      <c r="X60">
        <f t="shared" si="9"/>
        <v>54</v>
      </c>
      <c r="Y60">
        <f t="shared" si="10"/>
        <v>0</v>
      </c>
      <c r="Z60">
        <f t="shared" si="11"/>
        <v>0</v>
      </c>
      <c r="AA60">
        <f t="shared" si="12"/>
        <v>0</v>
      </c>
      <c r="AB60">
        <f t="shared" si="13"/>
        <v>54</v>
      </c>
    </row>
    <row r="63" spans="1:28" x14ac:dyDescent="0.25">
      <c r="A63" s="7" t="s">
        <v>30</v>
      </c>
    </row>
    <row r="64" spans="1:28" x14ac:dyDescent="0.25">
      <c r="A64" s="7" t="s">
        <v>0</v>
      </c>
      <c r="B64" s="7" t="s">
        <v>1</v>
      </c>
      <c r="C64" s="7" t="s">
        <v>2</v>
      </c>
      <c r="D64" s="7" t="s">
        <v>3</v>
      </c>
      <c r="E64" s="7" t="s">
        <v>4</v>
      </c>
      <c r="F64" s="7" t="s">
        <v>5</v>
      </c>
      <c r="G64" s="7" t="s">
        <v>242</v>
      </c>
      <c r="H64" s="7" t="s">
        <v>243</v>
      </c>
      <c r="I64" s="7" t="s">
        <v>244</v>
      </c>
      <c r="J64" s="7" t="s">
        <v>245</v>
      </c>
      <c r="K64" s="7" t="s">
        <v>19</v>
      </c>
      <c r="L64" s="7" t="s">
        <v>20</v>
      </c>
      <c r="M64" s="7" t="s">
        <v>21</v>
      </c>
      <c r="N64" s="7" t="s">
        <v>3</v>
      </c>
      <c r="O64" s="7" t="s">
        <v>4</v>
      </c>
      <c r="P64" s="7" t="s">
        <v>5</v>
      </c>
      <c r="Q64" s="7" t="s">
        <v>22</v>
      </c>
      <c r="R64" s="7" t="s">
        <v>23</v>
      </c>
      <c r="S64" s="7" t="s">
        <v>24</v>
      </c>
      <c r="T64" s="7" t="s">
        <v>6</v>
      </c>
      <c r="U64" s="7" t="s">
        <v>7</v>
      </c>
      <c r="V64" s="7" t="s">
        <v>8</v>
      </c>
      <c r="W64" s="7"/>
      <c r="X64" s="7" t="s">
        <v>9</v>
      </c>
      <c r="Y64" s="7" t="s">
        <v>10</v>
      </c>
      <c r="Z64" s="7" t="s">
        <v>11</v>
      </c>
      <c r="AA64" s="7" t="s">
        <v>12</v>
      </c>
      <c r="AB64" s="7" t="s">
        <v>13</v>
      </c>
    </row>
    <row r="66" spans="1:28" x14ac:dyDescent="0.25">
      <c r="A66">
        <v>1</v>
      </c>
      <c r="B66">
        <v>124</v>
      </c>
      <c r="C66" t="s">
        <v>56</v>
      </c>
      <c r="D66" s="2">
        <f>40+1</f>
        <v>41</v>
      </c>
      <c r="E66" s="2">
        <f>40+1</f>
        <v>41</v>
      </c>
      <c r="F66" s="2">
        <f>40+1</f>
        <v>41</v>
      </c>
      <c r="G66" s="3">
        <f>1+40</f>
        <v>41</v>
      </c>
      <c r="H66" s="5" t="s">
        <v>255</v>
      </c>
      <c r="I66" s="2">
        <f>40+1</f>
        <v>41</v>
      </c>
      <c r="J66">
        <v>40</v>
      </c>
      <c r="X66">
        <f t="shared" ref="X66:X94" si="14">SUM(D66:W66)</f>
        <v>245</v>
      </c>
      <c r="Y66">
        <f t="shared" ref="Y66:Y94" si="15">IF(ISERROR(SMALL($D66:$V66,1)),0,MAX(SMALL($D66:$V66,1),0))</f>
        <v>40</v>
      </c>
      <c r="Z66">
        <f t="shared" ref="Z66:Z94" si="16">IF(ISERROR(SMALL($D66:$V66,2)),0,MAX(SMALL($D66:$V66,2),0))</f>
        <v>41</v>
      </c>
      <c r="AA66">
        <f t="shared" ref="AA66:AA94" si="17">IF(ISERROR(SMALL($D66:$V66,3)),0,MAX(SMALL($D66:$V66,3),0))</f>
        <v>41</v>
      </c>
      <c r="AB66">
        <f t="shared" ref="AB66:AB89" si="18">+X66-Y66-Z66-AA66</f>
        <v>123</v>
      </c>
    </row>
    <row r="67" spans="1:28" x14ac:dyDescent="0.25">
      <c r="A67">
        <v>2</v>
      </c>
      <c r="B67">
        <v>195</v>
      </c>
      <c r="C67" t="s">
        <v>73</v>
      </c>
      <c r="D67" s="3">
        <f>1+35</f>
        <v>36</v>
      </c>
      <c r="E67">
        <v>37</v>
      </c>
      <c r="F67">
        <v>35</v>
      </c>
      <c r="G67" s="2">
        <f>37+1</f>
        <v>38</v>
      </c>
      <c r="H67" s="5">
        <v>20</v>
      </c>
      <c r="I67" s="5" t="s">
        <v>255</v>
      </c>
      <c r="J67">
        <v>29</v>
      </c>
      <c r="X67">
        <f t="shared" si="14"/>
        <v>195</v>
      </c>
      <c r="Y67">
        <f t="shared" si="15"/>
        <v>20</v>
      </c>
      <c r="Z67">
        <f t="shared" si="16"/>
        <v>29</v>
      </c>
      <c r="AA67">
        <f t="shared" si="17"/>
        <v>35</v>
      </c>
      <c r="AB67">
        <f t="shared" si="18"/>
        <v>111</v>
      </c>
    </row>
    <row r="68" spans="1:28" x14ac:dyDescent="0.25">
      <c r="A68">
        <v>3</v>
      </c>
      <c r="B68">
        <v>198</v>
      </c>
      <c r="C68" t="s">
        <v>71</v>
      </c>
      <c r="D68">
        <v>33</v>
      </c>
      <c r="E68">
        <v>31</v>
      </c>
      <c r="F68">
        <v>19</v>
      </c>
      <c r="G68">
        <v>33</v>
      </c>
      <c r="H68" s="5">
        <v>40</v>
      </c>
      <c r="I68" s="5" t="s">
        <v>255</v>
      </c>
      <c r="J68">
        <v>37</v>
      </c>
      <c r="X68">
        <f t="shared" si="14"/>
        <v>193</v>
      </c>
      <c r="Y68">
        <f t="shared" si="15"/>
        <v>19</v>
      </c>
      <c r="Z68">
        <f t="shared" si="16"/>
        <v>31</v>
      </c>
      <c r="AA68">
        <f t="shared" si="17"/>
        <v>33</v>
      </c>
      <c r="AB68">
        <f t="shared" si="18"/>
        <v>110</v>
      </c>
    </row>
    <row r="69" spans="1:28" x14ac:dyDescent="0.25">
      <c r="A69">
        <v>4</v>
      </c>
      <c r="B69">
        <v>150</v>
      </c>
      <c r="C69" t="s">
        <v>66</v>
      </c>
      <c r="D69">
        <v>30</v>
      </c>
      <c r="E69">
        <v>33</v>
      </c>
      <c r="F69">
        <v>37</v>
      </c>
      <c r="G69" s="5" t="s">
        <v>255</v>
      </c>
      <c r="H69" s="5">
        <v>33</v>
      </c>
      <c r="I69">
        <v>28</v>
      </c>
      <c r="J69">
        <v>25</v>
      </c>
      <c r="X69">
        <f t="shared" si="14"/>
        <v>186</v>
      </c>
      <c r="Y69">
        <f t="shared" si="15"/>
        <v>25</v>
      </c>
      <c r="Z69">
        <f t="shared" si="16"/>
        <v>28</v>
      </c>
      <c r="AA69">
        <f t="shared" si="17"/>
        <v>30</v>
      </c>
      <c r="AB69">
        <f t="shared" si="18"/>
        <v>103</v>
      </c>
    </row>
    <row r="70" spans="1:28" x14ac:dyDescent="0.25">
      <c r="A70">
        <v>5</v>
      </c>
      <c r="B70">
        <v>121</v>
      </c>
      <c r="C70" t="s">
        <v>199</v>
      </c>
      <c r="D70">
        <v>37</v>
      </c>
      <c r="E70">
        <v>29</v>
      </c>
      <c r="F70">
        <v>29</v>
      </c>
      <c r="G70" s="5" t="s">
        <v>255</v>
      </c>
      <c r="H70" s="5">
        <v>29</v>
      </c>
      <c r="I70">
        <v>27</v>
      </c>
      <c r="J70">
        <v>28</v>
      </c>
      <c r="X70">
        <f t="shared" si="14"/>
        <v>179</v>
      </c>
      <c r="Y70">
        <f t="shared" si="15"/>
        <v>27</v>
      </c>
      <c r="Z70">
        <f t="shared" si="16"/>
        <v>28</v>
      </c>
      <c r="AA70">
        <f t="shared" si="17"/>
        <v>29</v>
      </c>
      <c r="AB70">
        <f t="shared" si="18"/>
        <v>95</v>
      </c>
    </row>
    <row r="71" spans="1:28" x14ac:dyDescent="0.25">
      <c r="A71">
        <v>6</v>
      </c>
      <c r="B71">
        <v>126</v>
      </c>
      <c r="C71" t="s">
        <v>57</v>
      </c>
      <c r="D71">
        <v>29</v>
      </c>
      <c r="E71">
        <v>15</v>
      </c>
      <c r="F71">
        <v>33</v>
      </c>
      <c r="G71">
        <v>31</v>
      </c>
      <c r="H71" s="5">
        <v>35</v>
      </c>
      <c r="I71" s="5" t="s">
        <v>255</v>
      </c>
      <c r="J71">
        <v>33</v>
      </c>
      <c r="X71">
        <f t="shared" si="14"/>
        <v>176</v>
      </c>
      <c r="Y71">
        <f t="shared" si="15"/>
        <v>15</v>
      </c>
      <c r="Z71">
        <f t="shared" si="16"/>
        <v>29</v>
      </c>
      <c r="AA71">
        <f t="shared" si="17"/>
        <v>31</v>
      </c>
      <c r="AB71">
        <f t="shared" si="18"/>
        <v>101</v>
      </c>
    </row>
    <row r="72" spans="1:28" x14ac:dyDescent="0.25">
      <c r="A72">
        <v>7</v>
      </c>
      <c r="B72">
        <v>185</v>
      </c>
      <c r="C72" t="s">
        <v>62</v>
      </c>
      <c r="D72">
        <v>24</v>
      </c>
      <c r="E72">
        <v>35</v>
      </c>
      <c r="F72">
        <v>20</v>
      </c>
      <c r="G72">
        <v>29</v>
      </c>
      <c r="H72" s="5" t="s">
        <v>255</v>
      </c>
      <c r="I72">
        <v>35</v>
      </c>
      <c r="J72">
        <v>31</v>
      </c>
      <c r="X72">
        <f t="shared" si="14"/>
        <v>174</v>
      </c>
      <c r="Y72">
        <f>IF(ISERROR(SMALL($D72:$V72,1)),0,MAX(SMALL($D72:$V72,1),0))</f>
        <v>20</v>
      </c>
      <c r="Z72">
        <f>IF(ISERROR(SMALL($D72:$V72,2)),0,MAX(SMALL($D72:$V72,2),0))</f>
        <v>24</v>
      </c>
      <c r="AA72">
        <f>IF(ISERROR(SMALL($D72:$V72,3)),0,MAX(SMALL($D72:$V72,3),0))</f>
        <v>29</v>
      </c>
      <c r="AB72">
        <f t="shared" si="18"/>
        <v>101</v>
      </c>
    </row>
    <row r="73" spans="1:28" x14ac:dyDescent="0.25">
      <c r="A73">
        <v>8</v>
      </c>
      <c r="B73">
        <v>194</v>
      </c>
      <c r="C73" t="s">
        <v>72</v>
      </c>
      <c r="D73">
        <v>26</v>
      </c>
      <c r="E73">
        <v>26</v>
      </c>
      <c r="F73">
        <v>30</v>
      </c>
      <c r="G73">
        <v>28</v>
      </c>
      <c r="H73" s="5" t="s">
        <v>255</v>
      </c>
      <c r="I73">
        <v>29</v>
      </c>
      <c r="J73">
        <v>26</v>
      </c>
      <c r="X73">
        <f t="shared" si="14"/>
        <v>165</v>
      </c>
      <c r="Y73">
        <f t="shared" si="15"/>
        <v>26</v>
      </c>
      <c r="Z73">
        <f t="shared" si="16"/>
        <v>26</v>
      </c>
      <c r="AA73">
        <f t="shared" si="17"/>
        <v>26</v>
      </c>
      <c r="AB73">
        <f t="shared" si="18"/>
        <v>87</v>
      </c>
    </row>
    <row r="74" spans="1:28" x14ac:dyDescent="0.25">
      <c r="A74">
        <v>9</v>
      </c>
      <c r="B74">
        <v>148</v>
      </c>
      <c r="C74" t="s">
        <v>65</v>
      </c>
      <c r="D74">
        <v>31</v>
      </c>
      <c r="E74">
        <v>18</v>
      </c>
      <c r="F74">
        <v>28</v>
      </c>
      <c r="G74">
        <v>20</v>
      </c>
      <c r="H74" s="5" t="s">
        <v>255</v>
      </c>
      <c r="I74">
        <v>30</v>
      </c>
      <c r="J74">
        <v>22</v>
      </c>
      <c r="X74">
        <f t="shared" si="14"/>
        <v>149</v>
      </c>
      <c r="Y74">
        <f t="shared" si="15"/>
        <v>18</v>
      </c>
      <c r="Z74">
        <f t="shared" si="16"/>
        <v>20</v>
      </c>
      <c r="AA74">
        <f t="shared" si="17"/>
        <v>22</v>
      </c>
      <c r="AB74">
        <f t="shared" si="18"/>
        <v>89</v>
      </c>
    </row>
    <row r="75" spans="1:28" x14ac:dyDescent="0.25">
      <c r="A75">
        <v>10</v>
      </c>
      <c r="B75">
        <v>196</v>
      </c>
      <c r="C75" t="s">
        <v>74</v>
      </c>
      <c r="D75">
        <v>27</v>
      </c>
      <c r="E75">
        <v>30</v>
      </c>
      <c r="F75">
        <v>27</v>
      </c>
      <c r="G75">
        <v>19</v>
      </c>
      <c r="H75" s="5" t="s">
        <v>255</v>
      </c>
      <c r="I75">
        <v>24</v>
      </c>
      <c r="J75">
        <v>14</v>
      </c>
      <c r="X75">
        <f t="shared" si="14"/>
        <v>141</v>
      </c>
      <c r="Y75">
        <f t="shared" si="15"/>
        <v>14</v>
      </c>
      <c r="Z75">
        <f t="shared" si="16"/>
        <v>19</v>
      </c>
      <c r="AA75">
        <f t="shared" si="17"/>
        <v>24</v>
      </c>
      <c r="AB75">
        <f t="shared" si="18"/>
        <v>84</v>
      </c>
    </row>
    <row r="76" spans="1:28" x14ac:dyDescent="0.25">
      <c r="A76">
        <v>11</v>
      </c>
      <c r="B76">
        <v>178</v>
      </c>
      <c r="C76" t="s">
        <v>68</v>
      </c>
      <c r="D76">
        <v>22</v>
      </c>
      <c r="E76">
        <v>16</v>
      </c>
      <c r="F76">
        <v>26</v>
      </c>
      <c r="G76" s="5" t="s">
        <v>255</v>
      </c>
      <c r="H76" s="5">
        <v>28</v>
      </c>
      <c r="I76">
        <v>26</v>
      </c>
      <c r="J76">
        <v>23</v>
      </c>
      <c r="X76">
        <f t="shared" si="14"/>
        <v>141</v>
      </c>
      <c r="Y76">
        <f t="shared" si="15"/>
        <v>16</v>
      </c>
      <c r="Z76">
        <f t="shared" si="16"/>
        <v>22</v>
      </c>
      <c r="AA76">
        <f t="shared" si="17"/>
        <v>23</v>
      </c>
      <c r="AB76">
        <f t="shared" si="18"/>
        <v>80</v>
      </c>
    </row>
    <row r="77" spans="1:28" x14ac:dyDescent="0.25">
      <c r="A77">
        <v>12</v>
      </c>
      <c r="B77">
        <v>129</v>
      </c>
      <c r="C77" t="s">
        <v>60</v>
      </c>
      <c r="D77">
        <v>17</v>
      </c>
      <c r="E77">
        <v>21</v>
      </c>
      <c r="F77">
        <v>24</v>
      </c>
      <c r="G77" s="5" t="s">
        <v>255</v>
      </c>
      <c r="H77" s="5">
        <v>24</v>
      </c>
      <c r="I77">
        <v>25</v>
      </c>
      <c r="J77">
        <v>21</v>
      </c>
      <c r="X77">
        <f t="shared" si="14"/>
        <v>132</v>
      </c>
      <c r="Y77">
        <f t="shared" si="15"/>
        <v>17</v>
      </c>
      <c r="Z77">
        <f t="shared" si="16"/>
        <v>21</v>
      </c>
      <c r="AA77">
        <f t="shared" si="17"/>
        <v>21</v>
      </c>
      <c r="AB77">
        <f t="shared" si="18"/>
        <v>73</v>
      </c>
    </row>
    <row r="78" spans="1:28" x14ac:dyDescent="0.25">
      <c r="A78">
        <v>13</v>
      </c>
      <c r="B78">
        <v>215</v>
      </c>
      <c r="C78" t="s">
        <v>46</v>
      </c>
      <c r="D78">
        <v>18</v>
      </c>
      <c r="E78">
        <v>22</v>
      </c>
      <c r="F78">
        <v>22</v>
      </c>
      <c r="G78">
        <v>21</v>
      </c>
      <c r="H78" s="5">
        <v>22</v>
      </c>
      <c r="I78" s="5" t="s">
        <v>255</v>
      </c>
      <c r="J78">
        <v>15</v>
      </c>
      <c r="X78">
        <f t="shared" si="14"/>
        <v>120</v>
      </c>
      <c r="Y78">
        <f t="shared" si="15"/>
        <v>15</v>
      </c>
      <c r="Z78">
        <f t="shared" si="16"/>
        <v>18</v>
      </c>
      <c r="AA78">
        <f t="shared" si="17"/>
        <v>21</v>
      </c>
      <c r="AB78">
        <f t="shared" si="18"/>
        <v>66</v>
      </c>
    </row>
    <row r="79" spans="1:28" x14ac:dyDescent="0.25">
      <c r="A79">
        <v>14</v>
      </c>
      <c r="B79">
        <v>139</v>
      </c>
      <c r="C79" t="s">
        <v>63</v>
      </c>
      <c r="D79">
        <v>28</v>
      </c>
      <c r="E79">
        <v>14</v>
      </c>
      <c r="F79">
        <v>0</v>
      </c>
      <c r="G79" s="5" t="s">
        <v>255</v>
      </c>
      <c r="H79" s="5">
        <v>21</v>
      </c>
      <c r="I79">
        <v>31</v>
      </c>
      <c r="J79">
        <v>24</v>
      </c>
      <c r="X79">
        <f t="shared" si="14"/>
        <v>118</v>
      </c>
      <c r="Y79">
        <f t="shared" si="15"/>
        <v>0</v>
      </c>
      <c r="Z79">
        <f t="shared" si="16"/>
        <v>14</v>
      </c>
      <c r="AA79">
        <f t="shared" si="17"/>
        <v>21</v>
      </c>
      <c r="AB79">
        <f t="shared" si="18"/>
        <v>83</v>
      </c>
    </row>
    <row r="80" spans="1:28" x14ac:dyDescent="0.25">
      <c r="A80">
        <v>15</v>
      </c>
      <c r="B80">
        <v>232</v>
      </c>
      <c r="C80" t="s">
        <v>48</v>
      </c>
      <c r="D80">
        <v>14</v>
      </c>
      <c r="E80">
        <v>27</v>
      </c>
      <c r="F80">
        <v>25</v>
      </c>
      <c r="G80">
        <v>24</v>
      </c>
      <c r="H80" s="5">
        <v>25</v>
      </c>
      <c r="I80" s="5" t="s">
        <v>255</v>
      </c>
      <c r="J80" s="6" t="s">
        <v>17</v>
      </c>
      <c r="X80">
        <f t="shared" si="14"/>
        <v>115</v>
      </c>
      <c r="Y80">
        <f t="shared" si="15"/>
        <v>14</v>
      </c>
      <c r="Z80">
        <f t="shared" si="16"/>
        <v>24</v>
      </c>
      <c r="AA80">
        <f t="shared" si="17"/>
        <v>25</v>
      </c>
      <c r="AB80">
        <f t="shared" si="18"/>
        <v>52</v>
      </c>
    </row>
    <row r="81" spans="1:28" x14ac:dyDescent="0.25">
      <c r="A81">
        <v>16</v>
      </c>
      <c r="B81">
        <v>142</v>
      </c>
      <c r="C81" t="s">
        <v>64</v>
      </c>
      <c r="D81">
        <v>13</v>
      </c>
      <c r="E81">
        <v>28</v>
      </c>
      <c r="F81">
        <v>0</v>
      </c>
      <c r="G81">
        <v>27</v>
      </c>
      <c r="H81" s="5" t="s">
        <v>255</v>
      </c>
      <c r="I81">
        <v>22</v>
      </c>
      <c r="J81">
        <v>18</v>
      </c>
      <c r="X81">
        <f t="shared" si="14"/>
        <v>108</v>
      </c>
      <c r="Y81">
        <f t="shared" si="15"/>
        <v>0</v>
      </c>
      <c r="Z81">
        <f t="shared" si="16"/>
        <v>13</v>
      </c>
      <c r="AA81">
        <f t="shared" si="17"/>
        <v>18</v>
      </c>
      <c r="AB81">
        <f t="shared" si="18"/>
        <v>77</v>
      </c>
    </row>
    <row r="82" spans="1:28" x14ac:dyDescent="0.25">
      <c r="A82">
        <v>17</v>
      </c>
      <c r="B82">
        <v>111</v>
      </c>
      <c r="C82" t="s">
        <v>247</v>
      </c>
      <c r="D82">
        <v>0</v>
      </c>
      <c r="E82">
        <v>0</v>
      </c>
      <c r="F82">
        <v>0</v>
      </c>
      <c r="G82">
        <v>35</v>
      </c>
      <c r="H82" s="14">
        <f>37+1</f>
        <v>38</v>
      </c>
      <c r="I82" s="5" t="s">
        <v>255</v>
      </c>
      <c r="J82" s="2">
        <f>35+1</f>
        <v>36</v>
      </c>
      <c r="X82">
        <f t="shared" si="14"/>
        <v>109</v>
      </c>
      <c r="Y82">
        <f t="shared" si="15"/>
        <v>0</v>
      </c>
      <c r="Z82">
        <f t="shared" si="16"/>
        <v>0</v>
      </c>
      <c r="AA82">
        <f t="shared" si="17"/>
        <v>0</v>
      </c>
      <c r="AB82">
        <f t="shared" si="18"/>
        <v>109</v>
      </c>
    </row>
    <row r="83" spans="1:28" x14ac:dyDescent="0.25">
      <c r="A83">
        <v>18</v>
      </c>
      <c r="B83">
        <v>112</v>
      </c>
      <c r="C83" t="s">
        <v>52</v>
      </c>
      <c r="D83">
        <v>21</v>
      </c>
      <c r="E83">
        <v>0</v>
      </c>
      <c r="F83">
        <v>0</v>
      </c>
      <c r="G83">
        <v>26</v>
      </c>
      <c r="H83" s="5">
        <v>30</v>
      </c>
      <c r="I83" s="5" t="s">
        <v>255</v>
      </c>
      <c r="J83">
        <v>30</v>
      </c>
      <c r="X83">
        <f t="shared" si="14"/>
        <v>107</v>
      </c>
      <c r="Y83">
        <f t="shared" si="15"/>
        <v>0</v>
      </c>
      <c r="Z83">
        <f t="shared" si="16"/>
        <v>0</v>
      </c>
      <c r="AA83">
        <f t="shared" si="17"/>
        <v>21</v>
      </c>
      <c r="AB83">
        <f t="shared" si="18"/>
        <v>86</v>
      </c>
    </row>
    <row r="84" spans="1:28" x14ac:dyDescent="0.25">
      <c r="A84">
        <v>19</v>
      </c>
      <c r="B84">
        <v>168</v>
      </c>
      <c r="C84" t="s">
        <v>67</v>
      </c>
      <c r="D84">
        <v>15</v>
      </c>
      <c r="E84">
        <v>20</v>
      </c>
      <c r="F84">
        <v>0</v>
      </c>
      <c r="G84">
        <v>23</v>
      </c>
      <c r="H84" s="5">
        <v>27</v>
      </c>
      <c r="I84" s="5" t="s">
        <v>255</v>
      </c>
      <c r="J84">
        <v>20</v>
      </c>
      <c r="X84">
        <f t="shared" si="14"/>
        <v>105</v>
      </c>
      <c r="Y84">
        <f t="shared" si="15"/>
        <v>0</v>
      </c>
      <c r="Z84">
        <f t="shared" si="16"/>
        <v>15</v>
      </c>
      <c r="AA84">
        <f t="shared" si="17"/>
        <v>20</v>
      </c>
      <c r="AB84">
        <f t="shared" si="18"/>
        <v>70</v>
      </c>
    </row>
    <row r="85" spans="1:28" x14ac:dyDescent="0.25">
      <c r="A85">
        <v>20</v>
      </c>
      <c r="B85">
        <v>187</v>
      </c>
      <c r="C85" t="s">
        <v>254</v>
      </c>
      <c r="D85">
        <v>0</v>
      </c>
      <c r="E85">
        <v>0</v>
      </c>
      <c r="F85">
        <v>0</v>
      </c>
      <c r="G85" s="5" t="s">
        <v>255</v>
      </c>
      <c r="H85" s="5">
        <v>31</v>
      </c>
      <c r="I85">
        <v>33</v>
      </c>
      <c r="J85">
        <v>27</v>
      </c>
      <c r="X85">
        <f t="shared" si="14"/>
        <v>91</v>
      </c>
      <c r="Y85">
        <f t="shared" si="15"/>
        <v>0</v>
      </c>
      <c r="Z85">
        <f t="shared" si="16"/>
        <v>0</v>
      </c>
      <c r="AA85">
        <f t="shared" si="17"/>
        <v>0</v>
      </c>
      <c r="AB85">
        <f t="shared" si="18"/>
        <v>91</v>
      </c>
    </row>
    <row r="86" spans="1:28" x14ac:dyDescent="0.25">
      <c r="A86">
        <v>21</v>
      </c>
      <c r="B86">
        <v>252</v>
      </c>
      <c r="C86" t="s">
        <v>49</v>
      </c>
      <c r="D86">
        <v>19</v>
      </c>
      <c r="E86">
        <v>25</v>
      </c>
      <c r="F86">
        <v>31</v>
      </c>
      <c r="G86">
        <v>0</v>
      </c>
      <c r="H86" s="5">
        <v>0</v>
      </c>
      <c r="I86">
        <v>0</v>
      </c>
      <c r="J86">
        <v>0</v>
      </c>
      <c r="X86">
        <f t="shared" si="14"/>
        <v>75</v>
      </c>
      <c r="Y86">
        <f t="shared" si="15"/>
        <v>0</v>
      </c>
      <c r="Z86">
        <f t="shared" si="16"/>
        <v>0</v>
      </c>
      <c r="AA86">
        <f t="shared" si="17"/>
        <v>0</v>
      </c>
      <c r="AB86">
        <f t="shared" si="18"/>
        <v>75</v>
      </c>
    </row>
    <row r="87" spans="1:28" x14ac:dyDescent="0.25">
      <c r="A87">
        <v>22</v>
      </c>
      <c r="B87">
        <v>117</v>
      </c>
      <c r="C87" t="s">
        <v>54</v>
      </c>
      <c r="D87">
        <v>12</v>
      </c>
      <c r="E87">
        <v>0</v>
      </c>
      <c r="F87">
        <v>0</v>
      </c>
      <c r="G87">
        <v>25</v>
      </c>
      <c r="H87" s="5" t="s">
        <v>255</v>
      </c>
      <c r="I87">
        <v>21</v>
      </c>
      <c r="J87">
        <v>16</v>
      </c>
      <c r="X87">
        <f t="shared" si="14"/>
        <v>74</v>
      </c>
      <c r="Y87">
        <f t="shared" si="15"/>
        <v>0</v>
      </c>
      <c r="Z87">
        <f t="shared" si="16"/>
        <v>0</v>
      </c>
      <c r="AA87">
        <f t="shared" si="17"/>
        <v>12</v>
      </c>
      <c r="AB87">
        <f t="shared" si="18"/>
        <v>62</v>
      </c>
    </row>
    <row r="88" spans="1:28" x14ac:dyDescent="0.25">
      <c r="A88">
        <v>23</v>
      </c>
      <c r="B88">
        <v>119</v>
      </c>
      <c r="C88" t="s">
        <v>252</v>
      </c>
      <c r="D88">
        <v>0</v>
      </c>
      <c r="E88">
        <v>0</v>
      </c>
      <c r="F88">
        <v>0</v>
      </c>
      <c r="G88" s="3">
        <f>1+30</f>
        <v>31</v>
      </c>
      <c r="H88" s="5" t="s">
        <v>255</v>
      </c>
      <c r="I88">
        <v>37</v>
      </c>
      <c r="J88">
        <v>0</v>
      </c>
      <c r="X88">
        <f t="shared" si="14"/>
        <v>68</v>
      </c>
      <c r="Y88">
        <f t="shared" si="15"/>
        <v>0</v>
      </c>
      <c r="Z88">
        <f t="shared" si="16"/>
        <v>0</v>
      </c>
      <c r="AA88">
        <f t="shared" si="17"/>
        <v>0</v>
      </c>
      <c r="AB88">
        <f t="shared" si="18"/>
        <v>68</v>
      </c>
    </row>
    <row r="89" spans="1:28" x14ac:dyDescent="0.25">
      <c r="A89">
        <v>24</v>
      </c>
      <c r="B89">
        <v>188</v>
      </c>
      <c r="C89" t="s">
        <v>248</v>
      </c>
      <c r="D89">
        <v>0</v>
      </c>
      <c r="E89">
        <v>0</v>
      </c>
      <c r="F89">
        <v>0</v>
      </c>
      <c r="G89">
        <v>22</v>
      </c>
      <c r="H89" s="5">
        <v>26</v>
      </c>
      <c r="I89" s="5" t="s">
        <v>255</v>
      </c>
      <c r="J89">
        <v>19</v>
      </c>
      <c r="X89">
        <f t="shared" si="14"/>
        <v>67</v>
      </c>
      <c r="Y89">
        <f t="shared" si="15"/>
        <v>0</v>
      </c>
      <c r="Z89">
        <f t="shared" si="16"/>
        <v>0</v>
      </c>
      <c r="AA89">
        <f t="shared" si="17"/>
        <v>0</v>
      </c>
      <c r="AB89">
        <f t="shared" si="18"/>
        <v>67</v>
      </c>
    </row>
    <row r="90" spans="1:28" x14ac:dyDescent="0.25">
      <c r="A90">
        <v>25</v>
      </c>
      <c r="B90">
        <v>128</v>
      </c>
      <c r="C90" t="s">
        <v>59</v>
      </c>
      <c r="D90">
        <v>20</v>
      </c>
      <c r="E90">
        <v>19</v>
      </c>
      <c r="F90">
        <v>23</v>
      </c>
      <c r="G90">
        <v>0</v>
      </c>
      <c r="H90" s="5">
        <v>0</v>
      </c>
      <c r="I90">
        <v>0</v>
      </c>
      <c r="J90">
        <v>0</v>
      </c>
      <c r="X90">
        <f t="shared" si="14"/>
        <v>62</v>
      </c>
      <c r="Y90">
        <f t="shared" si="15"/>
        <v>0</v>
      </c>
      <c r="Z90">
        <f t="shared" si="16"/>
        <v>0</v>
      </c>
      <c r="AA90">
        <f t="shared" si="17"/>
        <v>0</v>
      </c>
      <c r="AB90">
        <f t="shared" ref="AB90:AB92" si="19">+X90-Y90-Z90-AA90</f>
        <v>62</v>
      </c>
    </row>
    <row r="91" spans="1:28" x14ac:dyDescent="0.25">
      <c r="A91">
        <v>26</v>
      </c>
      <c r="B91">
        <v>131</v>
      </c>
      <c r="C91" t="s">
        <v>47</v>
      </c>
      <c r="D91">
        <v>16</v>
      </c>
      <c r="E91">
        <v>17</v>
      </c>
      <c r="F91">
        <v>21</v>
      </c>
      <c r="G91">
        <v>0</v>
      </c>
      <c r="H91" s="5">
        <v>0</v>
      </c>
      <c r="I91">
        <v>0</v>
      </c>
      <c r="J91">
        <v>0</v>
      </c>
      <c r="X91">
        <f t="shared" si="14"/>
        <v>54</v>
      </c>
      <c r="Y91">
        <f t="shared" si="15"/>
        <v>0</v>
      </c>
      <c r="Z91">
        <f t="shared" si="16"/>
        <v>0</v>
      </c>
      <c r="AA91">
        <f t="shared" si="17"/>
        <v>0</v>
      </c>
      <c r="AB91">
        <f t="shared" si="19"/>
        <v>54</v>
      </c>
    </row>
    <row r="92" spans="1:28" x14ac:dyDescent="0.25">
      <c r="A92">
        <v>27</v>
      </c>
      <c r="B92">
        <v>144</v>
      </c>
      <c r="C92" t="s">
        <v>202</v>
      </c>
      <c r="D92">
        <v>25</v>
      </c>
      <c r="E92">
        <v>24</v>
      </c>
      <c r="F92">
        <v>0</v>
      </c>
      <c r="G92">
        <v>0</v>
      </c>
      <c r="H92" s="5">
        <v>0</v>
      </c>
      <c r="I92">
        <v>0</v>
      </c>
      <c r="J92">
        <v>0</v>
      </c>
      <c r="X92">
        <f t="shared" si="14"/>
        <v>49</v>
      </c>
      <c r="Y92">
        <f t="shared" si="15"/>
        <v>0</v>
      </c>
      <c r="Z92">
        <f t="shared" si="16"/>
        <v>0</v>
      </c>
      <c r="AA92">
        <f t="shared" si="17"/>
        <v>0</v>
      </c>
      <c r="AB92">
        <f t="shared" si="19"/>
        <v>49</v>
      </c>
    </row>
    <row r="93" spans="1:28" x14ac:dyDescent="0.25">
      <c r="A93">
        <v>28</v>
      </c>
      <c r="B93">
        <v>184</v>
      </c>
      <c r="C93" t="s">
        <v>69</v>
      </c>
      <c r="D93">
        <v>23</v>
      </c>
      <c r="E93">
        <v>23</v>
      </c>
      <c r="F93">
        <v>0</v>
      </c>
      <c r="G93">
        <v>0</v>
      </c>
      <c r="H93" s="5">
        <v>0</v>
      </c>
      <c r="I93">
        <v>0</v>
      </c>
      <c r="J93">
        <v>0</v>
      </c>
      <c r="X93">
        <f t="shared" si="14"/>
        <v>46</v>
      </c>
      <c r="Y93">
        <f t="shared" si="15"/>
        <v>0</v>
      </c>
      <c r="Z93">
        <f t="shared" si="16"/>
        <v>0</v>
      </c>
      <c r="AA93">
        <f t="shared" si="17"/>
        <v>0</v>
      </c>
      <c r="AB93">
        <f t="shared" ref="AB93:AB94" si="20">+X93-Y93-Z93-AA93</f>
        <v>46</v>
      </c>
    </row>
    <row r="94" spans="1:28" x14ac:dyDescent="0.25">
      <c r="A94">
        <v>29</v>
      </c>
      <c r="B94">
        <v>122</v>
      </c>
      <c r="C94" t="s">
        <v>246</v>
      </c>
      <c r="D94">
        <v>0</v>
      </c>
      <c r="E94">
        <v>0</v>
      </c>
      <c r="F94">
        <v>0</v>
      </c>
      <c r="G94" s="5" t="s">
        <v>255</v>
      </c>
      <c r="H94" s="5">
        <v>23</v>
      </c>
      <c r="I94">
        <v>23</v>
      </c>
      <c r="J94" s="6" t="s">
        <v>17</v>
      </c>
      <c r="X94">
        <f t="shared" si="14"/>
        <v>46</v>
      </c>
      <c r="Y94">
        <f t="shared" si="15"/>
        <v>0</v>
      </c>
      <c r="Z94">
        <f t="shared" si="16"/>
        <v>0</v>
      </c>
      <c r="AA94">
        <f t="shared" si="17"/>
        <v>0</v>
      </c>
      <c r="AB94">
        <f t="shared" si="20"/>
        <v>46</v>
      </c>
    </row>
    <row r="97" spans="1:28" x14ac:dyDescent="0.25">
      <c r="A97" s="7" t="s">
        <v>26</v>
      </c>
    </row>
    <row r="98" spans="1:28" x14ac:dyDescent="0.25">
      <c r="A98" s="7" t="s">
        <v>0</v>
      </c>
      <c r="B98" s="7" t="s">
        <v>1</v>
      </c>
      <c r="C98" s="7" t="s">
        <v>2</v>
      </c>
      <c r="D98" s="7" t="s">
        <v>3</v>
      </c>
      <c r="E98" s="7" t="s">
        <v>4</v>
      </c>
      <c r="F98" s="7" t="s">
        <v>5</v>
      </c>
      <c r="G98" s="7" t="s">
        <v>242</v>
      </c>
      <c r="H98" s="7" t="s">
        <v>243</v>
      </c>
      <c r="I98" s="7" t="s">
        <v>244</v>
      </c>
      <c r="J98" s="7" t="s">
        <v>245</v>
      </c>
      <c r="K98" s="7" t="s">
        <v>19</v>
      </c>
      <c r="L98" s="7" t="s">
        <v>20</v>
      </c>
      <c r="M98" s="7" t="s">
        <v>21</v>
      </c>
      <c r="N98" s="7" t="s">
        <v>3</v>
      </c>
      <c r="O98" s="7" t="s">
        <v>4</v>
      </c>
      <c r="P98" s="7" t="s">
        <v>5</v>
      </c>
      <c r="Q98" s="7" t="s">
        <v>22</v>
      </c>
      <c r="R98" s="7" t="s">
        <v>23</v>
      </c>
      <c r="S98" s="7" t="s">
        <v>24</v>
      </c>
      <c r="T98" s="7" t="s">
        <v>6</v>
      </c>
      <c r="U98" s="7" t="s">
        <v>7</v>
      </c>
      <c r="V98" s="7" t="s">
        <v>8</v>
      </c>
      <c r="W98" s="7"/>
      <c r="X98" s="7" t="s">
        <v>9</v>
      </c>
      <c r="Y98" s="7" t="s">
        <v>10</v>
      </c>
      <c r="Z98" s="7" t="s">
        <v>11</v>
      </c>
      <c r="AA98" s="7" t="s">
        <v>12</v>
      </c>
      <c r="AB98" s="7" t="s">
        <v>13</v>
      </c>
    </row>
    <row r="100" spans="1:28" x14ac:dyDescent="0.25">
      <c r="A100">
        <v>1</v>
      </c>
      <c r="B100">
        <v>203</v>
      </c>
      <c r="C100" t="s">
        <v>44</v>
      </c>
      <c r="D100" s="4">
        <f>1+40+1</f>
        <v>42</v>
      </c>
      <c r="E100" s="2">
        <f>40+1</f>
        <v>41</v>
      </c>
      <c r="F100" s="2">
        <f>40+1</f>
        <v>41</v>
      </c>
      <c r="G100" s="4">
        <f>1+40+1</f>
        <v>42</v>
      </c>
      <c r="H100" s="5" t="s">
        <v>255</v>
      </c>
      <c r="I100" s="2">
        <f>40+1</f>
        <v>41</v>
      </c>
      <c r="J100" s="2">
        <f>40+1</f>
        <v>41</v>
      </c>
      <c r="X100">
        <f>SUM(D100:W100)</f>
        <v>248</v>
      </c>
      <c r="Y100">
        <f t="shared" ref="Y100:Y105" si="21">IF(ISERROR(SMALL($D100:$V100,1)),0,MAX(SMALL($D100:$V100,1),0))</f>
        <v>41</v>
      </c>
      <c r="Z100">
        <f t="shared" ref="Z100:Z105" si="22">IF(ISERROR(SMALL($D100:$V100,2)),0,MAX(SMALL($D100:$V100,2),0))</f>
        <v>41</v>
      </c>
      <c r="AA100">
        <f t="shared" ref="AA100:AA105" si="23">IF(ISERROR(SMALL($D100:$V100,3)),0,MAX(SMALL($D100:$V100,3),0))</f>
        <v>41</v>
      </c>
      <c r="AB100">
        <f t="shared" ref="AB100:AB105" si="24">+X100-Y100-Z100-AA100</f>
        <v>125</v>
      </c>
    </row>
    <row r="101" spans="1:28" x14ac:dyDescent="0.25">
      <c r="A101">
        <v>2</v>
      </c>
      <c r="B101">
        <v>208</v>
      </c>
      <c r="C101" t="s">
        <v>45</v>
      </c>
      <c r="D101">
        <v>37</v>
      </c>
      <c r="E101">
        <v>37</v>
      </c>
      <c r="F101">
        <v>37</v>
      </c>
      <c r="G101" s="5" t="s">
        <v>255</v>
      </c>
      <c r="H101" s="2">
        <f>40+1</f>
        <v>41</v>
      </c>
      <c r="I101">
        <v>37</v>
      </c>
      <c r="J101">
        <v>37</v>
      </c>
      <c r="X101">
        <f>SUM(D101:W101)</f>
        <v>226</v>
      </c>
      <c r="Y101">
        <f t="shared" si="21"/>
        <v>37</v>
      </c>
      <c r="Z101">
        <f t="shared" si="22"/>
        <v>37</v>
      </c>
      <c r="AA101">
        <f t="shared" si="23"/>
        <v>37</v>
      </c>
      <c r="AB101">
        <f t="shared" si="24"/>
        <v>115</v>
      </c>
    </row>
    <row r="102" spans="1:28" x14ac:dyDescent="0.25">
      <c r="A102">
        <v>3</v>
      </c>
      <c r="B102">
        <v>215</v>
      </c>
      <c r="C102" t="s">
        <v>46</v>
      </c>
      <c r="D102">
        <v>33</v>
      </c>
      <c r="E102">
        <v>31</v>
      </c>
      <c r="F102">
        <v>31</v>
      </c>
      <c r="G102">
        <v>35</v>
      </c>
      <c r="H102">
        <v>35</v>
      </c>
      <c r="I102" s="5" t="s">
        <v>255</v>
      </c>
      <c r="J102">
        <v>35</v>
      </c>
      <c r="X102">
        <f>SUM(D102:W102)</f>
        <v>200</v>
      </c>
      <c r="Y102">
        <f t="shared" si="21"/>
        <v>31</v>
      </c>
      <c r="Z102">
        <f t="shared" si="22"/>
        <v>31</v>
      </c>
      <c r="AA102">
        <f t="shared" si="23"/>
        <v>33</v>
      </c>
      <c r="AB102">
        <f t="shared" si="24"/>
        <v>105</v>
      </c>
    </row>
    <row r="103" spans="1:28" x14ac:dyDescent="0.25">
      <c r="A103">
        <v>4</v>
      </c>
      <c r="B103">
        <v>232</v>
      </c>
      <c r="C103" t="s">
        <v>48</v>
      </c>
      <c r="D103">
        <v>31</v>
      </c>
      <c r="E103">
        <v>35</v>
      </c>
      <c r="F103">
        <v>33</v>
      </c>
      <c r="G103">
        <v>37</v>
      </c>
      <c r="H103">
        <v>37</v>
      </c>
      <c r="I103" s="5" t="s">
        <v>255</v>
      </c>
      <c r="J103" s="6" t="s">
        <v>17</v>
      </c>
      <c r="X103">
        <f>SUM(D103:W103)</f>
        <v>173</v>
      </c>
      <c r="Y103">
        <f t="shared" si="21"/>
        <v>31</v>
      </c>
      <c r="Z103">
        <f t="shared" si="22"/>
        <v>33</v>
      </c>
      <c r="AA103">
        <f t="shared" si="23"/>
        <v>35</v>
      </c>
      <c r="AB103">
        <f t="shared" si="24"/>
        <v>74</v>
      </c>
    </row>
    <row r="104" spans="1:28" x14ac:dyDescent="0.25">
      <c r="A104">
        <v>5</v>
      </c>
      <c r="B104">
        <v>252</v>
      </c>
      <c r="C104" t="s">
        <v>49</v>
      </c>
      <c r="D104">
        <v>35</v>
      </c>
      <c r="E104">
        <v>33</v>
      </c>
      <c r="F104">
        <v>35</v>
      </c>
      <c r="G104">
        <v>0</v>
      </c>
      <c r="H104">
        <v>0</v>
      </c>
      <c r="I104">
        <v>0</v>
      </c>
      <c r="J104">
        <v>0</v>
      </c>
      <c r="X104">
        <f>SUM(D104:W104)</f>
        <v>103</v>
      </c>
      <c r="Y104">
        <f t="shared" si="21"/>
        <v>0</v>
      </c>
      <c r="Z104">
        <f t="shared" si="22"/>
        <v>0</v>
      </c>
      <c r="AA104">
        <f t="shared" si="23"/>
        <v>0</v>
      </c>
      <c r="AB104">
        <f t="shared" si="24"/>
        <v>103</v>
      </c>
    </row>
    <row r="105" spans="1:28" x14ac:dyDescent="0.25">
      <c r="X105">
        <f t="shared" ref="X105" si="25">SUM(D105:W105)</f>
        <v>0</v>
      </c>
      <c r="Y105">
        <f t="shared" si="21"/>
        <v>0</v>
      </c>
      <c r="Z105">
        <f t="shared" si="22"/>
        <v>0</v>
      </c>
      <c r="AA105">
        <f t="shared" si="23"/>
        <v>0</v>
      </c>
      <c r="AB105">
        <f t="shared" si="24"/>
        <v>0</v>
      </c>
    </row>
    <row r="107" spans="1:28" x14ac:dyDescent="0.25">
      <c r="A107" s="3"/>
      <c r="B107" t="s">
        <v>14</v>
      </c>
    </row>
    <row r="108" spans="1:28" x14ac:dyDescent="0.25">
      <c r="A108" s="2"/>
      <c r="B108" t="s">
        <v>15</v>
      </c>
    </row>
    <row r="109" spans="1:28" x14ac:dyDescent="0.25">
      <c r="A109" s="4"/>
      <c r="B109" t="s">
        <v>16</v>
      </c>
    </row>
    <row r="110" spans="1:28" x14ac:dyDescent="0.25">
      <c r="A110" s="6"/>
      <c r="B110" t="s">
        <v>17</v>
      </c>
    </row>
    <row r="113" spans="1:1" x14ac:dyDescent="0.25">
      <c r="A113" t="s">
        <v>18</v>
      </c>
    </row>
  </sheetData>
  <sortState xmlns:xlrd2="http://schemas.microsoft.com/office/spreadsheetml/2017/richdata2" ref="B100:X104">
    <sortCondition descending="1" ref="X100:X104"/>
  </sortState>
  <mergeCells count="1">
    <mergeCell ref="AD2:A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5F42-C60E-4005-9981-AD94A9B34C5B}">
  <dimension ref="A1:AD40"/>
  <sheetViews>
    <sheetView zoomScale="85" zoomScaleNormal="85" workbookViewId="0">
      <selection activeCell="P12" sqref="P12"/>
    </sheetView>
  </sheetViews>
  <sheetFormatPr defaultRowHeight="15" x14ac:dyDescent="0.25"/>
  <cols>
    <col min="3" max="3" width="26.710937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245</v>
      </c>
      <c r="K1" s="7" t="s">
        <v>19</v>
      </c>
      <c r="L1" s="7" t="s">
        <v>20</v>
      </c>
      <c r="M1" s="7" t="s">
        <v>21</v>
      </c>
      <c r="N1" s="7" t="s">
        <v>3</v>
      </c>
      <c r="O1" s="7" t="s">
        <v>4</v>
      </c>
      <c r="P1" s="7" t="s">
        <v>5</v>
      </c>
      <c r="Q1" s="7" t="s">
        <v>22</v>
      </c>
      <c r="R1" s="7" t="s">
        <v>23</v>
      </c>
      <c r="S1" s="7" t="s">
        <v>24</v>
      </c>
      <c r="T1" s="7" t="s">
        <v>6</v>
      </c>
      <c r="U1" s="7" t="s">
        <v>7</v>
      </c>
      <c r="V1" s="7" t="s">
        <v>8</v>
      </c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99</v>
      </c>
      <c r="C3" t="s">
        <v>277</v>
      </c>
      <c r="D3" s="4">
        <f>1+33+1</f>
        <v>35</v>
      </c>
      <c r="E3">
        <v>37</v>
      </c>
      <c r="F3" s="2">
        <f>40+1</f>
        <v>41</v>
      </c>
      <c r="G3">
        <v>33</v>
      </c>
      <c r="H3">
        <v>33</v>
      </c>
      <c r="I3">
        <v>33</v>
      </c>
      <c r="J3">
        <v>35</v>
      </c>
      <c r="W3">
        <f t="shared" ref="W3:W18" si="0">SUM(D3:V3)</f>
        <v>247</v>
      </c>
      <c r="X3">
        <f>IF(ISERROR(SMALL($D3:$U3,1)),0,MAX(SMALL($D3:$U3,1),0))</f>
        <v>33</v>
      </c>
      <c r="Y3">
        <f>IF(ISERROR(SMALL($D3:$U3,2)),0,MAX(SMALL($D3:$U3,2),0))</f>
        <v>33</v>
      </c>
      <c r="Z3">
        <f>IF(ISERROR(SMALL($D3:$U3,3)),0,MAX(SMALL($D3:$U3,3),0))</f>
        <v>33</v>
      </c>
      <c r="AA3">
        <f t="shared" ref="AA3:AA16" si="1">+W3-X3-Y3-Z3</f>
        <v>148</v>
      </c>
      <c r="AC3" s="8" t="s">
        <v>157</v>
      </c>
      <c r="AD3" s="9">
        <v>40</v>
      </c>
    </row>
    <row r="4" spans="1:30" x14ac:dyDescent="0.25">
      <c r="A4">
        <v>2</v>
      </c>
      <c r="B4">
        <v>9</v>
      </c>
      <c r="C4" t="s">
        <v>282</v>
      </c>
      <c r="D4">
        <v>35</v>
      </c>
      <c r="E4" s="2">
        <f>40+1</f>
        <v>41</v>
      </c>
      <c r="F4">
        <v>37</v>
      </c>
      <c r="G4">
        <v>27</v>
      </c>
      <c r="H4">
        <v>29</v>
      </c>
      <c r="I4">
        <v>30</v>
      </c>
      <c r="J4">
        <v>33</v>
      </c>
      <c r="W4">
        <f t="shared" si="0"/>
        <v>232</v>
      </c>
      <c r="X4">
        <f t="shared" ref="X4:X19" si="2">IF(ISERROR(SMALL($D4:$U4,1)),0,MAX(SMALL($D4:$U4,1),0))</f>
        <v>27</v>
      </c>
      <c r="Y4">
        <f t="shared" ref="Y4:Y19" si="3">IF(ISERROR(SMALL($D4:$U4,2)),0,MAX(SMALL($D4:$U4,2),0))</f>
        <v>29</v>
      </c>
      <c r="Z4">
        <f t="shared" ref="Z4:Z19" si="4">IF(ISERROR(SMALL($D4:$U4,3)),0,MAX(SMALL($D4:$U4,3),0))</f>
        <v>30</v>
      </c>
      <c r="AA4">
        <f t="shared" si="1"/>
        <v>146</v>
      </c>
      <c r="AC4" s="8" t="s">
        <v>158</v>
      </c>
      <c r="AD4" s="9">
        <v>37</v>
      </c>
    </row>
    <row r="5" spans="1:30" x14ac:dyDescent="0.25">
      <c r="A5">
        <v>3</v>
      </c>
      <c r="B5">
        <v>169</v>
      </c>
      <c r="C5" t="s">
        <v>280</v>
      </c>
      <c r="D5">
        <v>40</v>
      </c>
      <c r="E5">
        <v>31</v>
      </c>
      <c r="F5">
        <v>33</v>
      </c>
      <c r="G5">
        <v>29</v>
      </c>
      <c r="H5">
        <v>31</v>
      </c>
      <c r="I5">
        <v>28</v>
      </c>
      <c r="J5">
        <v>26</v>
      </c>
      <c r="W5">
        <f t="shared" si="0"/>
        <v>218</v>
      </c>
      <c r="X5">
        <f t="shared" si="2"/>
        <v>26</v>
      </c>
      <c r="Y5">
        <f t="shared" si="3"/>
        <v>28</v>
      </c>
      <c r="Z5">
        <f t="shared" si="4"/>
        <v>29</v>
      </c>
      <c r="AA5">
        <f t="shared" si="1"/>
        <v>135</v>
      </c>
      <c r="AC5" s="8" t="s">
        <v>159</v>
      </c>
      <c r="AD5" s="9">
        <v>35</v>
      </c>
    </row>
    <row r="6" spans="1:30" x14ac:dyDescent="0.25">
      <c r="A6">
        <v>4</v>
      </c>
      <c r="B6">
        <v>199</v>
      </c>
      <c r="C6" t="s">
        <v>276</v>
      </c>
      <c r="D6">
        <v>37</v>
      </c>
      <c r="E6">
        <v>35</v>
      </c>
      <c r="F6">
        <v>0</v>
      </c>
      <c r="G6">
        <v>35</v>
      </c>
      <c r="H6">
        <v>28</v>
      </c>
      <c r="I6">
        <v>31</v>
      </c>
      <c r="J6">
        <v>37</v>
      </c>
      <c r="W6">
        <f>SUM(D6:V6)</f>
        <v>203</v>
      </c>
      <c r="X6">
        <f>IF(ISERROR(SMALL($D6:$U6,1)),0,MAX(SMALL($D6:$U6,1),0))</f>
        <v>0</v>
      </c>
      <c r="Y6">
        <f>IF(ISERROR(SMALL($D6:$U6,2)),0,MAX(SMALL($D6:$U6,2),0))</f>
        <v>28</v>
      </c>
      <c r="Z6">
        <f>IF(ISERROR(SMALL($D6:$U6,3)),0,MAX(SMALL($D6:$U6,3),0))</f>
        <v>31</v>
      </c>
      <c r="AA6">
        <f>+W6-X6-Y6-Z6</f>
        <v>144</v>
      </c>
      <c r="AC6" s="8" t="s">
        <v>160</v>
      </c>
      <c r="AD6" s="9">
        <v>33</v>
      </c>
    </row>
    <row r="7" spans="1:30" x14ac:dyDescent="0.25">
      <c r="A7">
        <v>5</v>
      </c>
      <c r="B7">
        <v>287</v>
      </c>
      <c r="C7" t="s">
        <v>278</v>
      </c>
      <c r="D7">
        <v>31</v>
      </c>
      <c r="E7">
        <v>33</v>
      </c>
      <c r="F7">
        <v>35</v>
      </c>
      <c r="G7">
        <v>31</v>
      </c>
      <c r="H7">
        <v>26</v>
      </c>
      <c r="I7">
        <v>23</v>
      </c>
      <c r="J7">
        <v>0</v>
      </c>
      <c r="W7">
        <f t="shared" ref="W6:W19" si="5">SUM(D7:V7)</f>
        <v>179</v>
      </c>
      <c r="X7">
        <f t="shared" si="2"/>
        <v>0</v>
      </c>
      <c r="Y7">
        <f t="shared" si="3"/>
        <v>23</v>
      </c>
      <c r="Z7">
        <f t="shared" si="4"/>
        <v>26</v>
      </c>
      <c r="AA7">
        <f t="shared" ref="AA6:AA19" si="6">+W7-X7-Y7-Z7</f>
        <v>130</v>
      </c>
      <c r="AC7" s="8" t="s">
        <v>161</v>
      </c>
      <c r="AD7" s="9">
        <v>31</v>
      </c>
    </row>
    <row r="8" spans="1:30" x14ac:dyDescent="0.25">
      <c r="A8">
        <v>6</v>
      </c>
      <c r="B8">
        <v>118</v>
      </c>
      <c r="C8" t="s">
        <v>275</v>
      </c>
      <c r="D8">
        <v>0</v>
      </c>
      <c r="E8">
        <v>0</v>
      </c>
      <c r="F8">
        <v>0</v>
      </c>
      <c r="G8">
        <v>37</v>
      </c>
      <c r="H8">
        <v>35</v>
      </c>
      <c r="I8">
        <v>35</v>
      </c>
      <c r="J8">
        <v>40</v>
      </c>
      <c r="W8">
        <f>SUM(D8:V8)</f>
        <v>147</v>
      </c>
      <c r="X8">
        <f>IF(ISERROR(SMALL($D8:$U8,1)),0,MAX(SMALL($D8:$U8,1),0))</f>
        <v>0</v>
      </c>
      <c r="Y8">
        <f>IF(ISERROR(SMALL($D8:$U8,2)),0,MAX(SMALL($D8:$U8,2),0))</f>
        <v>0</v>
      </c>
      <c r="Z8">
        <f>IF(ISERROR(SMALL($D8:$U8,3)),0,MAX(SMALL($D8:$U8,3),0))</f>
        <v>0</v>
      </c>
      <c r="AA8">
        <f>+W8-X8-Y8-Z8</f>
        <v>147</v>
      </c>
      <c r="AC8" s="8" t="s">
        <v>162</v>
      </c>
      <c r="AD8" s="9">
        <v>30</v>
      </c>
    </row>
    <row r="9" spans="1:30" x14ac:dyDescent="0.25">
      <c r="A9">
        <v>7</v>
      </c>
      <c r="B9">
        <v>177</v>
      </c>
      <c r="C9" t="s">
        <v>285</v>
      </c>
      <c r="D9">
        <v>0</v>
      </c>
      <c r="E9">
        <v>0</v>
      </c>
      <c r="F9">
        <v>0</v>
      </c>
      <c r="G9" s="3">
        <f>1+24</f>
        <v>25</v>
      </c>
      <c r="H9" s="2">
        <f>37+1</f>
        <v>38</v>
      </c>
      <c r="I9" s="19">
        <v>40</v>
      </c>
      <c r="J9" s="2">
        <v>28</v>
      </c>
      <c r="W9">
        <f>SUM(D9:V9)</f>
        <v>131</v>
      </c>
      <c r="X9">
        <f>IF(ISERROR(SMALL($D9:$U9,1)),0,MAX(SMALL($D9:$U9,1),0))</f>
        <v>0</v>
      </c>
      <c r="Y9">
        <f>IF(ISERROR(SMALL($D9:$U9,2)),0,MAX(SMALL($D9:$U9,2),0))</f>
        <v>0</v>
      </c>
      <c r="Z9">
        <f>IF(ISERROR(SMALL($D9:$U9,3)),0,MAX(SMALL($D9:$U9,3),0))</f>
        <v>0</v>
      </c>
      <c r="AA9">
        <f>+W9-X9-Y9-Z9</f>
        <v>131</v>
      </c>
      <c r="AC9" s="8" t="s">
        <v>163</v>
      </c>
      <c r="AD9" s="9">
        <v>29</v>
      </c>
    </row>
    <row r="10" spans="1:30" x14ac:dyDescent="0.25">
      <c r="A10">
        <v>8</v>
      </c>
      <c r="B10">
        <v>12</v>
      </c>
      <c r="C10" t="s">
        <v>279</v>
      </c>
      <c r="D10">
        <v>0</v>
      </c>
      <c r="E10">
        <v>0</v>
      </c>
      <c r="F10">
        <v>0</v>
      </c>
      <c r="G10">
        <v>30</v>
      </c>
      <c r="H10">
        <v>30</v>
      </c>
      <c r="I10">
        <v>29</v>
      </c>
      <c r="J10">
        <v>31</v>
      </c>
      <c r="W10">
        <f>SUM(D10:V10)</f>
        <v>120</v>
      </c>
      <c r="X10">
        <f>IF(ISERROR(SMALL($D10:$U10,1)),0,MAX(SMALL($D10:$U10,1),0))</f>
        <v>0</v>
      </c>
      <c r="Y10">
        <f>IF(ISERROR(SMALL($D10:$U10,2)),0,MAX(SMALL($D10:$U10,2),0))</f>
        <v>0</v>
      </c>
      <c r="Z10">
        <f>IF(ISERROR(SMALL($D10:$U10,3)),0,MAX(SMALL($D10:$U10,3),0))</f>
        <v>0</v>
      </c>
      <c r="AA10">
        <f>+W10-X10-Y10-Z10</f>
        <v>120</v>
      </c>
      <c r="AC10" s="8" t="s">
        <v>164</v>
      </c>
      <c r="AD10" s="9">
        <v>28</v>
      </c>
    </row>
    <row r="11" spans="1:30" x14ac:dyDescent="0.25">
      <c r="A11">
        <v>9</v>
      </c>
      <c r="B11">
        <v>288</v>
      </c>
      <c r="C11" t="s">
        <v>274</v>
      </c>
      <c r="D11">
        <v>0</v>
      </c>
      <c r="E11">
        <v>0</v>
      </c>
      <c r="F11">
        <v>0</v>
      </c>
      <c r="G11" s="2">
        <f>40+1</f>
        <v>41</v>
      </c>
      <c r="H11">
        <v>40</v>
      </c>
      <c r="I11" s="2">
        <v>38</v>
      </c>
      <c r="J11" s="6" t="s">
        <v>17</v>
      </c>
      <c r="W11">
        <f>SUM(D11:V11)</f>
        <v>119</v>
      </c>
      <c r="X11">
        <f>IF(ISERROR(SMALL($D11:$U11,1)),0,MAX(SMALL($D11:$U11,1),0))</f>
        <v>0</v>
      </c>
      <c r="Y11">
        <f>IF(ISERROR(SMALL($D11:$U11,2)),0,MAX(SMALL($D11:$U11,2),0))</f>
        <v>0</v>
      </c>
      <c r="Z11">
        <f>IF(ISERROR(SMALL($D11:$U11,3)),0,MAX(SMALL($D11:$U11,3),0))</f>
        <v>0</v>
      </c>
      <c r="AA11">
        <f>+W11-X11-Y11-Z11</f>
        <v>119</v>
      </c>
      <c r="AC11" s="8" t="s">
        <v>165</v>
      </c>
      <c r="AD11" s="9">
        <v>27</v>
      </c>
    </row>
    <row r="12" spans="1:30" x14ac:dyDescent="0.25">
      <c r="A12">
        <v>10</v>
      </c>
      <c r="B12">
        <v>130</v>
      </c>
      <c r="C12" t="s">
        <v>281</v>
      </c>
      <c r="D12">
        <v>0</v>
      </c>
      <c r="E12">
        <v>0</v>
      </c>
      <c r="F12">
        <v>0</v>
      </c>
      <c r="G12">
        <v>28</v>
      </c>
      <c r="H12">
        <v>27</v>
      </c>
      <c r="I12">
        <v>27</v>
      </c>
      <c r="J12">
        <v>30</v>
      </c>
      <c r="W12">
        <f>SUM(D12:V12)</f>
        <v>112</v>
      </c>
      <c r="X12">
        <f>IF(ISERROR(SMALL($D12:$U12,1)),0,MAX(SMALL($D12:$U12,1),0))</f>
        <v>0</v>
      </c>
      <c r="Y12">
        <f>IF(ISERROR(SMALL($D12:$U12,2)),0,MAX(SMALL($D12:$U12,2),0))</f>
        <v>0</v>
      </c>
      <c r="Z12">
        <f>IF(ISERROR(SMALL($D12:$U12,3)),0,MAX(SMALL($D12:$U12,3),0))</f>
        <v>0</v>
      </c>
      <c r="AA12">
        <f>+W12-X12-Y12-Z12</f>
        <v>112</v>
      </c>
      <c r="AC12" s="8" t="s">
        <v>166</v>
      </c>
      <c r="AD12" s="9">
        <v>26</v>
      </c>
    </row>
    <row r="13" spans="1:30" x14ac:dyDescent="0.25">
      <c r="A13">
        <v>11</v>
      </c>
      <c r="B13">
        <v>142</v>
      </c>
      <c r="C13" t="s">
        <v>284</v>
      </c>
      <c r="D13">
        <v>0</v>
      </c>
      <c r="E13">
        <v>0</v>
      </c>
      <c r="F13">
        <v>0</v>
      </c>
      <c r="G13">
        <v>25</v>
      </c>
      <c r="H13">
        <v>25</v>
      </c>
      <c r="I13">
        <v>26</v>
      </c>
      <c r="J13">
        <v>29</v>
      </c>
      <c r="W13">
        <f>SUM(D13:V13)</f>
        <v>105</v>
      </c>
      <c r="X13">
        <f>IF(ISERROR(SMALL($D13:$U13,1)),0,MAX(SMALL($D13:$U13,1),0))</f>
        <v>0</v>
      </c>
      <c r="Y13">
        <f>IF(ISERROR(SMALL($D13:$U13,2)),0,MAX(SMALL($D13:$U13,2),0))</f>
        <v>0</v>
      </c>
      <c r="Z13">
        <f>IF(ISERROR(SMALL($D13:$U13,3)),0,MAX(SMALL($D13:$U13,3),0))</f>
        <v>0</v>
      </c>
      <c r="AA13">
        <f>+W13-X13-Y13-Z13</f>
        <v>105</v>
      </c>
      <c r="AC13" s="8" t="s">
        <v>167</v>
      </c>
      <c r="AD13" s="9">
        <v>25</v>
      </c>
    </row>
    <row r="14" spans="1:30" x14ac:dyDescent="0.25">
      <c r="A14">
        <v>12</v>
      </c>
      <c r="B14">
        <v>269</v>
      </c>
      <c r="C14" t="s">
        <v>287</v>
      </c>
      <c r="D14">
        <v>0</v>
      </c>
      <c r="E14">
        <v>0</v>
      </c>
      <c r="F14">
        <v>0</v>
      </c>
      <c r="G14">
        <v>23</v>
      </c>
      <c r="H14">
        <v>24</v>
      </c>
      <c r="I14">
        <v>24</v>
      </c>
      <c r="J14">
        <v>28</v>
      </c>
      <c r="W14">
        <f>SUM(D14:V14)</f>
        <v>99</v>
      </c>
      <c r="X14">
        <f>IF(ISERROR(SMALL($D14:$U14,1)),0,MAX(SMALL($D14:$U14,1),0))</f>
        <v>0</v>
      </c>
      <c r="Y14">
        <f>IF(ISERROR(SMALL($D14:$U14,2)),0,MAX(SMALL($D14:$U14,2),0))</f>
        <v>0</v>
      </c>
      <c r="Z14">
        <f>IF(ISERROR(SMALL($D14:$U14,3)),0,MAX(SMALL($D14:$U14,3),0))</f>
        <v>0</v>
      </c>
      <c r="AA14">
        <f>+W14-X14-Y14-Z14</f>
        <v>99</v>
      </c>
      <c r="AC14" s="8" t="s">
        <v>168</v>
      </c>
      <c r="AD14" s="9">
        <v>24</v>
      </c>
    </row>
    <row r="15" spans="1:30" x14ac:dyDescent="0.25">
      <c r="A15">
        <v>13</v>
      </c>
      <c r="B15">
        <v>260</v>
      </c>
      <c r="C15" t="s">
        <v>289</v>
      </c>
      <c r="D15">
        <v>28</v>
      </c>
      <c r="E15">
        <v>29</v>
      </c>
      <c r="F15">
        <v>31</v>
      </c>
      <c r="G15">
        <v>0</v>
      </c>
      <c r="H15">
        <v>0</v>
      </c>
      <c r="I15">
        <v>0</v>
      </c>
      <c r="J15">
        <v>0</v>
      </c>
      <c r="W15">
        <f>SUM(D15:V15)</f>
        <v>88</v>
      </c>
      <c r="X15">
        <f>IF(ISERROR(SMALL($D15:$U15,1)),0,MAX(SMALL($D15:$U15,1),0))</f>
        <v>0</v>
      </c>
      <c r="Y15">
        <f>IF(ISERROR(SMALL($D15:$U15,2)),0,MAX(SMALL($D15:$U15,2),0))</f>
        <v>0</v>
      </c>
      <c r="Z15">
        <f>IF(ISERROR(SMALL($D15:$U15,3)),0,MAX(SMALL($D15:$U15,3),0))</f>
        <v>0</v>
      </c>
      <c r="AA15">
        <f>+W15-X15-Y15-Z15</f>
        <v>88</v>
      </c>
      <c r="AC15" s="8" t="s">
        <v>169</v>
      </c>
      <c r="AD15" s="9">
        <v>23</v>
      </c>
    </row>
    <row r="16" spans="1:30" x14ac:dyDescent="0.25">
      <c r="A16">
        <v>14</v>
      </c>
      <c r="B16">
        <v>55</v>
      </c>
      <c r="C16" t="s">
        <v>286</v>
      </c>
      <c r="D16">
        <v>29</v>
      </c>
      <c r="E16">
        <v>28</v>
      </c>
      <c r="F16">
        <v>0</v>
      </c>
      <c r="G16">
        <v>22</v>
      </c>
      <c r="H16">
        <v>0</v>
      </c>
      <c r="I16">
        <v>0</v>
      </c>
      <c r="J16">
        <v>0</v>
      </c>
      <c r="W16">
        <f>SUM(D16:V16)</f>
        <v>79</v>
      </c>
      <c r="X16">
        <f>IF(ISERROR(SMALL($D16:$U16,1)),0,MAX(SMALL($D16:$U16,1),0))</f>
        <v>0</v>
      </c>
      <c r="Y16">
        <f>IF(ISERROR(SMALL($D16:$U16,2)),0,MAX(SMALL($D16:$U16,2),0))</f>
        <v>0</v>
      </c>
      <c r="Z16">
        <f>IF(ISERROR(SMALL($D16:$U16,3)),0,MAX(SMALL($D16:$U16,3),0))</f>
        <v>0</v>
      </c>
      <c r="AA16">
        <f>+W16-X16-Y16-Z16</f>
        <v>79</v>
      </c>
      <c r="AC16" s="8" t="s">
        <v>170</v>
      </c>
      <c r="AD16" s="9">
        <v>22</v>
      </c>
    </row>
    <row r="17" spans="1:30" x14ac:dyDescent="0.25">
      <c r="A17">
        <v>15</v>
      </c>
      <c r="B17">
        <v>133</v>
      </c>
      <c r="C17" t="s">
        <v>283</v>
      </c>
      <c r="D17">
        <v>0</v>
      </c>
      <c r="E17">
        <v>0</v>
      </c>
      <c r="F17">
        <v>0</v>
      </c>
      <c r="G17">
        <v>26</v>
      </c>
      <c r="H17">
        <v>23</v>
      </c>
      <c r="I17">
        <v>25</v>
      </c>
      <c r="J17">
        <v>0</v>
      </c>
      <c r="W17">
        <f t="shared" si="5"/>
        <v>74</v>
      </c>
      <c r="X17">
        <f t="shared" si="2"/>
        <v>0</v>
      </c>
      <c r="Y17">
        <f t="shared" si="3"/>
        <v>0</v>
      </c>
      <c r="Z17">
        <f t="shared" si="4"/>
        <v>0</v>
      </c>
      <c r="AA17">
        <f t="shared" si="6"/>
        <v>74</v>
      </c>
      <c r="AC17" s="8" t="s">
        <v>171</v>
      </c>
      <c r="AD17" s="9">
        <v>21</v>
      </c>
    </row>
    <row r="18" spans="1:30" x14ac:dyDescent="0.25">
      <c r="A18">
        <v>16</v>
      </c>
      <c r="B18">
        <v>101</v>
      </c>
      <c r="C18" t="s">
        <v>288</v>
      </c>
      <c r="D18">
        <v>30</v>
      </c>
      <c r="E18">
        <v>30</v>
      </c>
      <c r="F18">
        <v>0</v>
      </c>
      <c r="G18">
        <v>0</v>
      </c>
      <c r="H18">
        <v>0</v>
      </c>
      <c r="I18">
        <v>0</v>
      </c>
      <c r="J18">
        <v>0</v>
      </c>
      <c r="W18">
        <f>SUM(D18:V18)</f>
        <v>60</v>
      </c>
      <c r="X18">
        <f>IF(ISERROR(SMALL($D18:$U18,1)),0,MAX(SMALL($D18:$U18,1),0))</f>
        <v>0</v>
      </c>
      <c r="Y18">
        <f>IF(ISERROR(SMALL($D18:$U18,2)),0,MAX(SMALL($D18:$U18,2),0))</f>
        <v>0</v>
      </c>
      <c r="Z18">
        <f>IF(ISERROR(SMALL($D18:$U18,3)),0,MAX(SMALL($D18:$U18,3),0))</f>
        <v>0</v>
      </c>
      <c r="AA18">
        <f>+W18-X18-Y18-Z18</f>
        <v>60</v>
      </c>
      <c r="AC18" s="8" t="s">
        <v>172</v>
      </c>
      <c r="AD18" s="9">
        <v>20</v>
      </c>
    </row>
    <row r="19" spans="1:30" x14ac:dyDescent="0.25">
      <c r="AC19" s="8" t="s">
        <v>173</v>
      </c>
      <c r="AD19" s="9">
        <v>19</v>
      </c>
    </row>
    <row r="20" spans="1:30" x14ac:dyDescent="0.25">
      <c r="AC20" s="8" t="s">
        <v>174</v>
      </c>
      <c r="AD20" s="9">
        <v>18</v>
      </c>
    </row>
    <row r="21" spans="1:30" x14ac:dyDescent="0.2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242</v>
      </c>
      <c r="H21" s="7" t="s">
        <v>243</v>
      </c>
      <c r="I21" s="7" t="s">
        <v>244</v>
      </c>
      <c r="J21" s="7" t="s">
        <v>245</v>
      </c>
      <c r="K21" s="7" t="s">
        <v>19</v>
      </c>
      <c r="L21" s="7" t="s">
        <v>20</v>
      </c>
      <c r="M21" s="7" t="s">
        <v>21</v>
      </c>
      <c r="N21" s="7" t="s">
        <v>3</v>
      </c>
      <c r="O21" s="7" t="s">
        <v>4</v>
      </c>
      <c r="P21" s="7" t="s">
        <v>5</v>
      </c>
      <c r="Q21" s="7" t="s">
        <v>22</v>
      </c>
      <c r="R21" s="7" t="s">
        <v>23</v>
      </c>
      <c r="S21" s="7" t="s">
        <v>24</v>
      </c>
      <c r="T21" s="7" t="s">
        <v>6</v>
      </c>
      <c r="U21" s="7" t="s">
        <v>7</v>
      </c>
      <c r="V21" s="7" t="s">
        <v>8</v>
      </c>
      <c r="W21" s="7" t="s">
        <v>9</v>
      </c>
      <c r="X21" s="7" t="s">
        <v>10</v>
      </c>
      <c r="Y21" s="7" t="s">
        <v>11</v>
      </c>
      <c r="Z21" s="7" t="s">
        <v>12</v>
      </c>
      <c r="AA21" s="7" t="s">
        <v>13</v>
      </c>
      <c r="AC21" s="8" t="s">
        <v>175</v>
      </c>
      <c r="AD21" s="9">
        <v>17</v>
      </c>
    </row>
    <row r="22" spans="1:30" x14ac:dyDescent="0.25">
      <c r="A22">
        <v>1</v>
      </c>
      <c r="B22">
        <v>9</v>
      </c>
      <c r="C22" t="s">
        <v>282</v>
      </c>
      <c r="D22" s="2">
        <f>37+1</f>
        <v>38</v>
      </c>
      <c r="E22" s="2">
        <f>40+1</f>
        <v>41</v>
      </c>
      <c r="F22" s="2">
        <f>40+1</f>
        <v>41</v>
      </c>
      <c r="G22">
        <v>31</v>
      </c>
      <c r="H22">
        <v>35</v>
      </c>
      <c r="I22" s="2">
        <f>40+1</f>
        <v>41</v>
      </c>
      <c r="J22">
        <v>40</v>
      </c>
      <c r="W22">
        <f t="shared" ref="W22:W31" si="7">SUM(D22:V22)</f>
        <v>267</v>
      </c>
      <c r="X22">
        <f t="shared" ref="X22:X31" si="8">IF(ISERROR(SMALL($D22:$U22,1)),0,MAX(SMALL($D22:$U22,1),0))</f>
        <v>31</v>
      </c>
      <c r="Y22">
        <f t="shared" ref="Y22:Y31" si="9">IF(ISERROR(SMALL($D22:$U22,2)),0,MAX(SMALL($D22:$U22,2),0))</f>
        <v>35</v>
      </c>
      <c r="Z22">
        <f t="shared" ref="Z22:Z31" si="10">IF(ISERROR(SMALL($D22:$U22,3)),0,MAX(SMALL($D22:$U22,3),0))</f>
        <v>38</v>
      </c>
      <c r="AA22">
        <f t="shared" ref="AA22:AA31" si="11">+W22-X22-Y22-Z22</f>
        <v>163</v>
      </c>
      <c r="AC22" s="8" t="s">
        <v>176</v>
      </c>
      <c r="AD22" s="9">
        <v>16</v>
      </c>
    </row>
    <row r="23" spans="1:30" x14ac:dyDescent="0.25">
      <c r="A23">
        <v>2</v>
      </c>
      <c r="B23">
        <v>169</v>
      </c>
      <c r="C23" t="s">
        <v>280</v>
      </c>
      <c r="D23">
        <v>40</v>
      </c>
      <c r="E23">
        <v>35</v>
      </c>
      <c r="F23">
        <v>35</v>
      </c>
      <c r="G23">
        <v>35</v>
      </c>
      <c r="H23">
        <v>40</v>
      </c>
      <c r="I23">
        <v>35</v>
      </c>
      <c r="J23" s="2">
        <v>32</v>
      </c>
      <c r="W23">
        <f t="shared" si="7"/>
        <v>252</v>
      </c>
      <c r="X23">
        <f t="shared" si="8"/>
        <v>32</v>
      </c>
      <c r="Y23">
        <f t="shared" si="9"/>
        <v>35</v>
      </c>
      <c r="Z23">
        <f t="shared" si="10"/>
        <v>35</v>
      </c>
      <c r="AA23">
        <f t="shared" si="11"/>
        <v>150</v>
      </c>
      <c r="AC23" s="8"/>
      <c r="AD23" s="9"/>
    </row>
    <row r="24" spans="1:30" ht="15.75" thickBot="1" x14ac:dyDescent="0.3">
      <c r="A24">
        <v>3</v>
      </c>
      <c r="B24">
        <v>287</v>
      </c>
      <c r="C24" t="s">
        <v>278</v>
      </c>
      <c r="D24" s="3">
        <f>1+35</f>
        <v>36</v>
      </c>
      <c r="E24">
        <v>37</v>
      </c>
      <c r="F24">
        <v>37</v>
      </c>
      <c r="G24">
        <v>40</v>
      </c>
      <c r="H24">
        <v>31</v>
      </c>
      <c r="I24">
        <v>0</v>
      </c>
      <c r="J24">
        <v>0</v>
      </c>
      <c r="W24">
        <f t="shared" si="7"/>
        <v>181</v>
      </c>
      <c r="X24">
        <f t="shared" si="8"/>
        <v>0</v>
      </c>
      <c r="Y24">
        <f t="shared" si="9"/>
        <v>0</v>
      </c>
      <c r="Z24">
        <f t="shared" si="10"/>
        <v>31</v>
      </c>
      <c r="AA24">
        <f t="shared" si="11"/>
        <v>150</v>
      </c>
      <c r="AC24" s="10"/>
      <c r="AD24" s="11"/>
    </row>
    <row r="25" spans="1:30" x14ac:dyDescent="0.25">
      <c r="A25">
        <v>4</v>
      </c>
      <c r="B25">
        <v>12</v>
      </c>
      <c r="C25" t="s">
        <v>279</v>
      </c>
      <c r="D25">
        <v>0</v>
      </c>
      <c r="E25">
        <v>0</v>
      </c>
      <c r="F25">
        <v>0</v>
      </c>
      <c r="G25" s="2">
        <f>37+1</f>
        <v>38</v>
      </c>
      <c r="H25" s="2">
        <f>37+1</f>
        <v>38</v>
      </c>
      <c r="I25">
        <v>37</v>
      </c>
      <c r="J25">
        <v>37</v>
      </c>
      <c r="W25">
        <f t="shared" si="7"/>
        <v>150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150</v>
      </c>
    </row>
    <row r="26" spans="1:30" x14ac:dyDescent="0.25">
      <c r="A26">
        <v>5</v>
      </c>
      <c r="B26">
        <v>130</v>
      </c>
      <c r="C26" t="s">
        <v>281</v>
      </c>
      <c r="D26">
        <v>0</v>
      </c>
      <c r="E26">
        <v>0</v>
      </c>
      <c r="F26">
        <v>0</v>
      </c>
      <c r="G26">
        <v>33</v>
      </c>
      <c r="H26">
        <v>33</v>
      </c>
      <c r="I26">
        <v>33</v>
      </c>
      <c r="J26">
        <v>35</v>
      </c>
      <c r="W26">
        <f t="shared" si="7"/>
        <v>134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134</v>
      </c>
    </row>
    <row r="27" spans="1:30" x14ac:dyDescent="0.25">
      <c r="A27">
        <v>6</v>
      </c>
      <c r="B27">
        <v>269</v>
      </c>
      <c r="C27" t="s">
        <v>287</v>
      </c>
      <c r="D27">
        <v>0</v>
      </c>
      <c r="E27">
        <v>0</v>
      </c>
      <c r="F27">
        <v>0</v>
      </c>
      <c r="G27">
        <v>29</v>
      </c>
      <c r="H27">
        <v>30</v>
      </c>
      <c r="I27">
        <v>30</v>
      </c>
      <c r="J27">
        <v>33</v>
      </c>
      <c r="W27">
        <f>SUM(D27:V27)</f>
        <v>122</v>
      </c>
      <c r="X27">
        <f>IF(ISERROR(SMALL($D27:$U27,1)),0,MAX(SMALL($D27:$U27,1),0))</f>
        <v>0</v>
      </c>
      <c r="Y27">
        <f>IF(ISERROR(SMALL($D27:$U27,2)),0,MAX(SMALL($D27:$U27,2),0))</f>
        <v>0</v>
      </c>
      <c r="Z27">
        <f>IF(ISERROR(SMALL($D27:$U27,3)),0,MAX(SMALL($D27:$U27,3),0))</f>
        <v>0</v>
      </c>
      <c r="AA27">
        <f>+W27-X27-Y27-Z27</f>
        <v>122</v>
      </c>
    </row>
    <row r="28" spans="1:30" x14ac:dyDescent="0.25">
      <c r="A28">
        <v>7</v>
      </c>
      <c r="B28">
        <v>260</v>
      </c>
      <c r="C28" t="s">
        <v>289</v>
      </c>
      <c r="D28">
        <v>30</v>
      </c>
      <c r="E28">
        <v>31</v>
      </c>
      <c r="F28">
        <v>33</v>
      </c>
      <c r="G28">
        <v>0</v>
      </c>
      <c r="H28">
        <v>0</v>
      </c>
      <c r="I28">
        <v>0</v>
      </c>
      <c r="J28">
        <v>0</v>
      </c>
      <c r="W28">
        <f>SUM(D28:V28)</f>
        <v>94</v>
      </c>
      <c r="X28">
        <f>IF(ISERROR(SMALL($D28:$U28,1)),0,MAX(SMALL($D28:$U28,1),0))</f>
        <v>0</v>
      </c>
      <c r="Y28">
        <f>IF(ISERROR(SMALL($D28:$U28,2)),0,MAX(SMALL($D28:$U28,2),0))</f>
        <v>0</v>
      </c>
      <c r="Z28">
        <f>IF(ISERROR(SMALL($D28:$U28,3)),0,MAX(SMALL($D28:$U28,3),0))</f>
        <v>0</v>
      </c>
      <c r="AA28">
        <f>+W28-X28-Y28-Z28</f>
        <v>94</v>
      </c>
    </row>
    <row r="29" spans="1:30" x14ac:dyDescent="0.25">
      <c r="A29">
        <v>8</v>
      </c>
      <c r="B29">
        <v>55</v>
      </c>
      <c r="C29" t="s">
        <v>286</v>
      </c>
      <c r="D29">
        <v>31</v>
      </c>
      <c r="E29">
        <v>30</v>
      </c>
      <c r="F29">
        <v>0</v>
      </c>
      <c r="G29" s="3">
        <f>1+28</f>
        <v>29</v>
      </c>
      <c r="H29">
        <v>0</v>
      </c>
      <c r="I29">
        <v>0</v>
      </c>
      <c r="J29">
        <v>0</v>
      </c>
      <c r="W29">
        <f>SUM(D29:V29)</f>
        <v>90</v>
      </c>
      <c r="X29">
        <f>IF(ISERROR(SMALL($D29:$U29,1)),0,MAX(SMALL($D29:$U29,1),0))</f>
        <v>0</v>
      </c>
      <c r="Y29">
        <f>IF(ISERROR(SMALL($D29:$U29,2)),0,MAX(SMALL($D29:$U29,2),0))</f>
        <v>0</v>
      </c>
      <c r="Z29">
        <f>IF(ISERROR(SMALL($D29:$U29,3)),0,MAX(SMALL($D29:$U29,3),0))</f>
        <v>0</v>
      </c>
      <c r="AA29">
        <f>+W29-X29-Y29-Z29</f>
        <v>90</v>
      </c>
    </row>
    <row r="30" spans="1:30" x14ac:dyDescent="0.25">
      <c r="A30">
        <v>9</v>
      </c>
      <c r="B30">
        <v>133</v>
      </c>
      <c r="C30" t="s">
        <v>283</v>
      </c>
      <c r="D30">
        <v>0</v>
      </c>
      <c r="E30">
        <v>0</v>
      </c>
      <c r="F30">
        <v>0</v>
      </c>
      <c r="G30">
        <v>30</v>
      </c>
      <c r="H30">
        <v>29</v>
      </c>
      <c r="I30">
        <v>31</v>
      </c>
      <c r="J30">
        <v>0</v>
      </c>
      <c r="W30">
        <f>SUM(D30:V30)</f>
        <v>90</v>
      </c>
      <c r="X30">
        <f>IF(ISERROR(SMALL($D30:$U30,1)),0,MAX(SMALL($D30:$U30,1),0))</f>
        <v>0</v>
      </c>
      <c r="Y30">
        <f>IF(ISERROR(SMALL($D30:$U30,2)),0,MAX(SMALL($D30:$U30,2),0))</f>
        <v>0</v>
      </c>
      <c r="Z30">
        <f>IF(ISERROR(SMALL($D30:$U30,3)),0,MAX(SMALL($D30:$U30,3),0))</f>
        <v>0</v>
      </c>
      <c r="AA30">
        <f>+W30-X30-Y30-Z30</f>
        <v>90</v>
      </c>
    </row>
    <row r="31" spans="1:30" x14ac:dyDescent="0.25">
      <c r="A31">
        <v>10</v>
      </c>
      <c r="B31">
        <v>101</v>
      </c>
      <c r="C31" t="s">
        <v>288</v>
      </c>
      <c r="D31">
        <v>33</v>
      </c>
      <c r="E31">
        <v>33</v>
      </c>
      <c r="F31">
        <v>0</v>
      </c>
      <c r="G31">
        <v>0</v>
      </c>
      <c r="H31">
        <v>0</v>
      </c>
      <c r="I31">
        <v>0</v>
      </c>
      <c r="J31">
        <v>0</v>
      </c>
      <c r="W31">
        <f>SUM(D31:V31)</f>
        <v>66</v>
      </c>
      <c r="X31">
        <f>IF(ISERROR(SMALL($D31:$U31,1)),0,MAX(SMALL($D31:$U31,1),0))</f>
        <v>0</v>
      </c>
      <c r="Y31">
        <f>IF(ISERROR(SMALL($D31:$U31,2)),0,MAX(SMALL($D31:$U31,2),0))</f>
        <v>0</v>
      </c>
      <c r="Z31">
        <f>IF(ISERROR(SMALL($D31:$U31,3)),0,MAX(SMALL($D31:$U31,3),0))</f>
        <v>0</v>
      </c>
      <c r="AA31">
        <f>+W31-X31-Y31-Z31</f>
        <v>66</v>
      </c>
    </row>
    <row r="34" spans="1:2" x14ac:dyDescent="0.25">
      <c r="A34" s="3"/>
      <c r="B34" t="s">
        <v>14</v>
      </c>
    </row>
    <row r="35" spans="1:2" x14ac:dyDescent="0.25">
      <c r="A35" s="2"/>
      <c r="B35" t="s">
        <v>15</v>
      </c>
    </row>
    <row r="36" spans="1:2" x14ac:dyDescent="0.25">
      <c r="A36" s="4"/>
      <c r="B36" t="s">
        <v>16</v>
      </c>
    </row>
    <row r="37" spans="1:2" x14ac:dyDescent="0.25">
      <c r="A37" s="6"/>
      <c r="B37" t="s">
        <v>17</v>
      </c>
    </row>
    <row r="40" spans="1:2" x14ac:dyDescent="0.25">
      <c r="A40" t="s">
        <v>18</v>
      </c>
    </row>
  </sheetData>
  <sortState xmlns:xlrd2="http://schemas.microsoft.com/office/spreadsheetml/2017/richdata2" ref="B3:W18">
    <sortCondition descending="1" ref="W3:W18"/>
  </sortState>
  <mergeCells count="1">
    <mergeCell ref="AC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4"/>
  <sheetViews>
    <sheetView zoomScale="75" zoomScaleNormal="75" workbookViewId="0">
      <selection activeCell="Q24" sqref="Q24"/>
    </sheetView>
  </sheetViews>
  <sheetFormatPr defaultRowHeight="15" x14ac:dyDescent="0.25"/>
  <cols>
    <col min="3" max="3" width="28.28515625" bestFit="1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76</v>
      </c>
      <c r="C3" t="s">
        <v>91</v>
      </c>
      <c r="D3">
        <v>37</v>
      </c>
      <c r="E3">
        <v>35</v>
      </c>
      <c r="F3" s="2">
        <f>35+1</f>
        <v>36</v>
      </c>
      <c r="G3" s="4">
        <f>1+40+1</f>
        <v>42</v>
      </c>
      <c r="H3" s="2">
        <f>40+1</f>
        <v>41</v>
      </c>
      <c r="I3" s="2">
        <f>40+1</f>
        <v>41</v>
      </c>
      <c r="W3">
        <f t="shared" ref="W3:W11" si="0">SUM(D3:V3)</f>
        <v>232</v>
      </c>
      <c r="X3">
        <f>IF(ISERROR(SMALL($D3:$U3,1)),0,MAX(SMALL($D3:$U3,1),0))</f>
        <v>35</v>
      </c>
      <c r="Y3">
        <f>IF(ISERROR(SMALL($D3:$U3,2)),0,MAX(SMALL($D3:$U3,2),0))</f>
        <v>36</v>
      </c>
      <c r="Z3">
        <f>IF(ISERROR(SMALL($D3:$U3,3)),0,MAX(SMALL($D3:$U3,3),0))</f>
        <v>37</v>
      </c>
      <c r="AA3">
        <f>+W3-X3-Y3-Z3</f>
        <v>124</v>
      </c>
      <c r="AC3" s="8" t="s">
        <v>157</v>
      </c>
      <c r="AD3" s="9">
        <v>40</v>
      </c>
    </row>
    <row r="4" spans="1:30" x14ac:dyDescent="0.25">
      <c r="A4">
        <v>2</v>
      </c>
      <c r="B4">
        <v>26</v>
      </c>
      <c r="C4" t="s">
        <v>83</v>
      </c>
      <c r="D4">
        <v>35</v>
      </c>
      <c r="E4">
        <v>40</v>
      </c>
      <c r="F4">
        <v>37</v>
      </c>
      <c r="G4">
        <v>37</v>
      </c>
      <c r="H4">
        <v>37</v>
      </c>
      <c r="I4">
        <v>35</v>
      </c>
      <c r="W4">
        <f t="shared" si="0"/>
        <v>221</v>
      </c>
      <c r="X4">
        <f t="shared" ref="X4:X11" si="1">IF(ISERROR(SMALL($D4:$U4,1)),0,MAX(SMALL($D4:$U4,1),0))</f>
        <v>35</v>
      </c>
      <c r="Y4">
        <f t="shared" ref="Y4:Y10" si="2">IF(ISERROR(SMALL($D4:$U4,2)),0,MAX(SMALL($D4:$U4,2),0))</f>
        <v>35</v>
      </c>
      <c r="Z4">
        <f t="shared" ref="Z4:Z10" si="3">IF(ISERROR(SMALL($D4:$U4,3)),0,MAX(SMALL($D4:$U4,3),0))</f>
        <v>37</v>
      </c>
      <c r="AA4">
        <f t="shared" ref="AA4:AA11" si="4">+W4-X4-Y4-Z4</f>
        <v>114</v>
      </c>
      <c r="AC4" s="8" t="s">
        <v>158</v>
      </c>
      <c r="AD4" s="9">
        <v>37</v>
      </c>
    </row>
    <row r="5" spans="1:30" x14ac:dyDescent="0.25">
      <c r="A5">
        <v>3</v>
      </c>
      <c r="B5">
        <v>14</v>
      </c>
      <c r="C5" t="s">
        <v>80</v>
      </c>
      <c r="D5" s="4">
        <f>1+33+1</f>
        <v>35</v>
      </c>
      <c r="E5" s="2">
        <f>37+1</f>
        <v>38</v>
      </c>
      <c r="F5">
        <v>40</v>
      </c>
      <c r="G5">
        <v>35</v>
      </c>
      <c r="H5">
        <v>35</v>
      </c>
      <c r="I5">
        <v>37</v>
      </c>
      <c r="W5">
        <f t="shared" si="0"/>
        <v>220</v>
      </c>
      <c r="X5">
        <f t="shared" si="1"/>
        <v>35</v>
      </c>
      <c r="Y5">
        <f>IF(ISERROR(SMALL($E5:$U5,2)),0,MAX(SMALL($E5:$U5,2),0))</f>
        <v>35</v>
      </c>
      <c r="Z5">
        <f>IF(ISERROR(SMALL($E5:$U5,3)),0,MAX(SMALL($E5:$U5,3),0))</f>
        <v>37</v>
      </c>
      <c r="AA5">
        <f t="shared" si="4"/>
        <v>113</v>
      </c>
      <c r="AC5" s="8" t="s">
        <v>159</v>
      </c>
      <c r="AD5" s="9">
        <v>35</v>
      </c>
    </row>
    <row r="6" spans="1:30" x14ac:dyDescent="0.25">
      <c r="A6">
        <v>4</v>
      </c>
      <c r="B6">
        <v>6</v>
      </c>
      <c r="C6" t="s">
        <v>77</v>
      </c>
      <c r="D6">
        <v>40</v>
      </c>
      <c r="E6">
        <v>29</v>
      </c>
      <c r="F6">
        <v>33</v>
      </c>
      <c r="G6">
        <v>31</v>
      </c>
      <c r="H6">
        <v>30</v>
      </c>
      <c r="I6">
        <v>30</v>
      </c>
      <c r="W6">
        <f t="shared" si="0"/>
        <v>193</v>
      </c>
      <c r="X6">
        <f t="shared" si="1"/>
        <v>29</v>
      </c>
      <c r="Y6">
        <f>IF(ISERROR(SMALL($E6:$U6,2)),0,MAX(SMALL($E6:$U6,2),0))</f>
        <v>30</v>
      </c>
      <c r="Z6">
        <f>IF(ISERROR(SMALL($E6:$U6,3)),0,MAX(SMALL($E6:$U6,3),0))</f>
        <v>30</v>
      </c>
      <c r="AA6">
        <f t="shared" si="4"/>
        <v>104</v>
      </c>
      <c r="AC6" s="8" t="s">
        <v>160</v>
      </c>
      <c r="AD6" s="9">
        <v>33</v>
      </c>
    </row>
    <row r="7" spans="1:30" x14ac:dyDescent="0.25">
      <c r="A7">
        <v>5</v>
      </c>
      <c r="B7">
        <v>36</v>
      </c>
      <c r="C7" t="s">
        <v>84</v>
      </c>
      <c r="D7">
        <v>28</v>
      </c>
      <c r="E7">
        <v>33</v>
      </c>
      <c r="F7">
        <v>29</v>
      </c>
      <c r="G7">
        <v>33</v>
      </c>
      <c r="H7">
        <v>33</v>
      </c>
      <c r="I7">
        <v>33</v>
      </c>
      <c r="W7">
        <f t="shared" si="0"/>
        <v>189</v>
      </c>
      <c r="X7">
        <f t="shared" si="1"/>
        <v>28</v>
      </c>
      <c r="Y7">
        <f t="shared" si="2"/>
        <v>29</v>
      </c>
      <c r="Z7">
        <f t="shared" si="3"/>
        <v>33</v>
      </c>
      <c r="AA7">
        <f t="shared" si="4"/>
        <v>99</v>
      </c>
      <c r="AC7" s="8" t="s">
        <v>161</v>
      </c>
      <c r="AD7" s="9">
        <v>31</v>
      </c>
    </row>
    <row r="8" spans="1:30" x14ac:dyDescent="0.25">
      <c r="A8">
        <v>6</v>
      </c>
      <c r="B8">
        <v>66</v>
      </c>
      <c r="C8" t="s">
        <v>90</v>
      </c>
      <c r="D8">
        <v>30</v>
      </c>
      <c r="E8">
        <v>30</v>
      </c>
      <c r="F8">
        <v>30</v>
      </c>
      <c r="G8">
        <v>29</v>
      </c>
      <c r="H8">
        <v>29</v>
      </c>
      <c r="I8">
        <v>29</v>
      </c>
      <c r="W8">
        <f t="shared" si="0"/>
        <v>177</v>
      </c>
      <c r="X8">
        <f t="shared" si="1"/>
        <v>29</v>
      </c>
      <c r="Y8">
        <f t="shared" si="2"/>
        <v>29</v>
      </c>
      <c r="Z8">
        <f t="shared" si="3"/>
        <v>29</v>
      </c>
      <c r="AA8">
        <f t="shared" si="4"/>
        <v>90</v>
      </c>
      <c r="AC8" s="8" t="s">
        <v>162</v>
      </c>
      <c r="AD8" s="9">
        <v>30</v>
      </c>
    </row>
    <row r="9" spans="1:30" x14ac:dyDescent="0.25">
      <c r="A9">
        <v>7</v>
      </c>
      <c r="B9">
        <v>7</v>
      </c>
      <c r="C9" t="s">
        <v>261</v>
      </c>
      <c r="D9">
        <v>0</v>
      </c>
      <c r="E9">
        <v>0</v>
      </c>
      <c r="F9">
        <v>0</v>
      </c>
      <c r="G9">
        <v>30</v>
      </c>
      <c r="H9">
        <v>31</v>
      </c>
      <c r="I9">
        <v>31</v>
      </c>
      <c r="W9">
        <f t="shared" si="0"/>
        <v>92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92</v>
      </c>
      <c r="AC9" s="8" t="s">
        <v>163</v>
      </c>
      <c r="AD9" s="9">
        <v>29</v>
      </c>
    </row>
    <row r="10" spans="1:30" x14ac:dyDescent="0.25">
      <c r="A10">
        <v>8</v>
      </c>
      <c r="B10">
        <v>3</v>
      </c>
      <c r="C10" t="s">
        <v>76</v>
      </c>
      <c r="D10">
        <v>31</v>
      </c>
      <c r="E10">
        <v>31</v>
      </c>
      <c r="F10">
        <v>28</v>
      </c>
      <c r="G10">
        <v>0</v>
      </c>
      <c r="H10">
        <v>0</v>
      </c>
      <c r="I10">
        <v>0</v>
      </c>
      <c r="W10">
        <f t="shared" si="0"/>
        <v>90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90</v>
      </c>
      <c r="AC10" s="8" t="s">
        <v>164</v>
      </c>
      <c r="AD10" s="9">
        <v>28</v>
      </c>
    </row>
    <row r="11" spans="1:30" x14ac:dyDescent="0.25">
      <c r="A11">
        <v>9</v>
      </c>
      <c r="B11">
        <v>47</v>
      </c>
      <c r="C11" t="s">
        <v>88</v>
      </c>
      <c r="D11">
        <v>29</v>
      </c>
      <c r="E11">
        <v>28</v>
      </c>
      <c r="F11">
        <v>31</v>
      </c>
      <c r="G11">
        <v>0</v>
      </c>
      <c r="H11">
        <v>0</v>
      </c>
      <c r="I11">
        <v>0</v>
      </c>
      <c r="W11">
        <f t="shared" si="0"/>
        <v>88</v>
      </c>
      <c r="X11">
        <f t="shared" si="1"/>
        <v>0</v>
      </c>
      <c r="Y11">
        <f>IF(ISERROR(SMALL($E11:$U11,2)),0,MAX(SMALL($E11:$U11,2),0))</f>
        <v>0</v>
      </c>
      <c r="Z11">
        <f>IF(ISERROR(SMALL($E11:$U11,3)),0,MAX(SMALL($E11:$U11,3),0))</f>
        <v>0</v>
      </c>
      <c r="AA11">
        <f t="shared" si="4"/>
        <v>88</v>
      </c>
      <c r="AC11" s="8" t="s">
        <v>165</v>
      </c>
      <c r="AD11" s="9">
        <v>27</v>
      </c>
    </row>
    <row r="12" spans="1:30" x14ac:dyDescent="0.25">
      <c r="AC12" s="8" t="s">
        <v>166</v>
      </c>
      <c r="AD12" s="9">
        <v>26</v>
      </c>
    </row>
    <row r="13" spans="1:30" x14ac:dyDescent="0.25">
      <c r="AC13" s="8" t="s">
        <v>167</v>
      </c>
      <c r="AD13" s="9">
        <v>25</v>
      </c>
    </row>
    <row r="14" spans="1:30" x14ac:dyDescent="0.25">
      <c r="A14" s="3"/>
      <c r="AC14" s="8" t="s">
        <v>168</v>
      </c>
      <c r="AD14" s="9">
        <v>24</v>
      </c>
    </row>
    <row r="15" spans="1:30" x14ac:dyDescent="0.25">
      <c r="A15" s="2"/>
      <c r="B15" t="s">
        <v>15</v>
      </c>
      <c r="AC15" s="8" t="s">
        <v>169</v>
      </c>
      <c r="AD15" s="9">
        <v>23</v>
      </c>
    </row>
    <row r="16" spans="1:30" x14ac:dyDescent="0.25">
      <c r="A16" s="4"/>
      <c r="B16" t="s">
        <v>16</v>
      </c>
      <c r="AC16" s="8" t="s">
        <v>170</v>
      </c>
      <c r="AD16" s="9">
        <v>22</v>
      </c>
    </row>
    <row r="17" spans="1:30" x14ac:dyDescent="0.25">
      <c r="A17" s="6"/>
      <c r="B17" t="s">
        <v>17</v>
      </c>
      <c r="AC17" s="8" t="s">
        <v>171</v>
      </c>
      <c r="AD17" s="9">
        <v>21</v>
      </c>
    </row>
    <row r="18" spans="1:30" x14ac:dyDescent="0.25">
      <c r="AC18" s="8" t="s">
        <v>172</v>
      </c>
      <c r="AD18" s="9">
        <v>20</v>
      </c>
    </row>
    <row r="19" spans="1:30" x14ac:dyDescent="0.25">
      <c r="AC19" s="8" t="s">
        <v>173</v>
      </c>
      <c r="AD19" s="9">
        <v>19</v>
      </c>
    </row>
    <row r="20" spans="1:30" x14ac:dyDescent="0.25">
      <c r="A20" t="s">
        <v>18</v>
      </c>
      <c r="AC20" s="8" t="s">
        <v>174</v>
      </c>
      <c r="AD20" s="9">
        <v>18</v>
      </c>
    </row>
    <row r="21" spans="1:30" x14ac:dyDescent="0.25">
      <c r="AC21" s="8" t="s">
        <v>175</v>
      </c>
      <c r="AD21" s="9">
        <v>17</v>
      </c>
    </row>
    <row r="22" spans="1:30" x14ac:dyDescent="0.25">
      <c r="AC22" s="8" t="s">
        <v>176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C24" s="10"/>
      <c r="AD24" s="11"/>
    </row>
  </sheetData>
  <sortState xmlns:xlrd2="http://schemas.microsoft.com/office/spreadsheetml/2017/richdata2" ref="B3:W11">
    <sortCondition descending="1" ref="W3:W11"/>
  </sortState>
  <mergeCells count="1">
    <mergeCell ref="AC1:A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4"/>
  <sheetViews>
    <sheetView zoomScale="75" zoomScaleNormal="75" workbookViewId="0">
      <selection activeCell="K37" sqref="K37"/>
    </sheetView>
  </sheetViews>
  <sheetFormatPr defaultRowHeight="15" x14ac:dyDescent="0.25"/>
  <cols>
    <col min="3" max="3" width="28.710937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8"/>
      <c r="AD2" s="9"/>
    </row>
    <row r="3" spans="1:30" x14ac:dyDescent="0.25">
      <c r="A3">
        <v>1</v>
      </c>
      <c r="B3">
        <v>19</v>
      </c>
      <c r="C3" t="s">
        <v>105</v>
      </c>
      <c r="D3" s="4">
        <f>1+40+1</f>
        <v>42</v>
      </c>
      <c r="E3" s="2">
        <f>40+1</f>
        <v>41</v>
      </c>
      <c r="F3" s="2">
        <f>40+1</f>
        <v>41</v>
      </c>
      <c r="G3" s="2">
        <f>40+1</f>
        <v>41</v>
      </c>
      <c r="H3">
        <v>40</v>
      </c>
      <c r="I3" s="2">
        <f>37+1</f>
        <v>38</v>
      </c>
      <c r="W3">
        <f t="shared" ref="W3:W11" si="0">SUM(D3:V3)</f>
        <v>243</v>
      </c>
      <c r="X3">
        <f>IF(ISERROR(SMALL($D3:$U3,1)),0,MAX(SMALL($D3:$U3,1),0))</f>
        <v>38</v>
      </c>
      <c r="Y3">
        <f>IF(ISERROR(SMALL($D3:$U3,2)),0,MAX(SMALL($D3:$U3,2),0))</f>
        <v>40</v>
      </c>
      <c r="Z3">
        <f>IF(ISERROR(SMALL($D3:$U3,3)),0,MAX(SMALL($D3:$U3,3),0))</f>
        <v>41</v>
      </c>
      <c r="AA3">
        <f>+W3-X3-Y3-Z3</f>
        <v>124</v>
      </c>
      <c r="AC3" s="8" t="s">
        <v>157</v>
      </c>
      <c r="AD3" s="9">
        <v>40</v>
      </c>
    </row>
    <row r="4" spans="1:30" x14ac:dyDescent="0.25">
      <c r="A4">
        <v>2</v>
      </c>
      <c r="B4">
        <v>29</v>
      </c>
      <c r="C4" t="s">
        <v>209</v>
      </c>
      <c r="D4">
        <v>35</v>
      </c>
      <c r="E4">
        <v>37</v>
      </c>
      <c r="F4">
        <v>37</v>
      </c>
      <c r="G4" s="3">
        <f>1+29</f>
        <v>30</v>
      </c>
      <c r="H4" s="2">
        <f>35+1</f>
        <v>36</v>
      </c>
      <c r="I4">
        <v>40</v>
      </c>
      <c r="W4">
        <f t="shared" si="0"/>
        <v>215</v>
      </c>
      <c r="X4">
        <f t="shared" ref="X4:X11" si="1">IF(ISERROR(SMALL($D4:$U4,1)),0,MAX(SMALL($D4:$U4,1),0))</f>
        <v>30</v>
      </c>
      <c r="Y4">
        <f t="shared" ref="Y4:Y11" si="2">IF(ISERROR(SMALL($D4:$U4,2)),0,MAX(SMALL($D4:$U4,2),0))</f>
        <v>35</v>
      </c>
      <c r="Z4">
        <f t="shared" ref="Z4:Z11" si="3">IF(ISERROR(SMALL($D4:$U4,3)),0,MAX(SMALL($D4:$U4,3),0))</f>
        <v>36</v>
      </c>
      <c r="AA4">
        <f t="shared" ref="AA4:AA11" si="4">+W4-X4-Y4-Z4</f>
        <v>114</v>
      </c>
      <c r="AC4" s="8" t="s">
        <v>158</v>
      </c>
      <c r="AD4" s="9">
        <v>37</v>
      </c>
    </row>
    <row r="5" spans="1:30" x14ac:dyDescent="0.25">
      <c r="A5">
        <v>3</v>
      </c>
      <c r="B5">
        <v>50</v>
      </c>
      <c r="C5" t="s">
        <v>107</v>
      </c>
      <c r="D5">
        <v>37</v>
      </c>
      <c r="E5">
        <v>35</v>
      </c>
      <c r="F5">
        <v>33</v>
      </c>
      <c r="G5">
        <v>33</v>
      </c>
      <c r="H5">
        <v>31</v>
      </c>
      <c r="I5">
        <v>33</v>
      </c>
      <c r="W5">
        <f t="shared" si="0"/>
        <v>202</v>
      </c>
      <c r="X5">
        <f t="shared" si="1"/>
        <v>31</v>
      </c>
      <c r="Y5">
        <f t="shared" si="2"/>
        <v>33</v>
      </c>
      <c r="Z5">
        <f t="shared" si="3"/>
        <v>33</v>
      </c>
      <c r="AA5">
        <f t="shared" si="4"/>
        <v>105</v>
      </c>
      <c r="AC5" s="8" t="s">
        <v>159</v>
      </c>
      <c r="AD5" s="9">
        <v>35</v>
      </c>
    </row>
    <row r="6" spans="1:30" x14ac:dyDescent="0.25">
      <c r="A6">
        <v>4</v>
      </c>
      <c r="B6">
        <v>23</v>
      </c>
      <c r="C6" t="s">
        <v>208</v>
      </c>
      <c r="D6">
        <v>29</v>
      </c>
      <c r="E6">
        <v>33</v>
      </c>
      <c r="F6">
        <v>35</v>
      </c>
      <c r="G6">
        <v>35</v>
      </c>
      <c r="H6">
        <v>33</v>
      </c>
      <c r="I6">
        <v>35</v>
      </c>
      <c r="W6">
        <f>SUM(D6:V6)</f>
        <v>200</v>
      </c>
      <c r="X6">
        <f>IF(ISERROR(SMALL($D6:$U6,1)),0,MAX(SMALL($D6:$U6,1),0))</f>
        <v>29</v>
      </c>
      <c r="Y6">
        <f>IF(ISERROR(SMALL($D6:$U6,2)),0,MAX(SMALL($D6:$U6,2),0))</f>
        <v>33</v>
      </c>
      <c r="Z6">
        <f>IF(ISERROR(SMALL($D6:$U6,3)),0,MAX(SMALL($D6:$U6,3),0))</f>
        <v>33</v>
      </c>
      <c r="AA6">
        <f t="shared" si="4"/>
        <v>105</v>
      </c>
      <c r="AC6" s="8" t="s">
        <v>160</v>
      </c>
      <c r="AD6" s="9">
        <v>33</v>
      </c>
    </row>
    <row r="7" spans="1:30" x14ac:dyDescent="0.25">
      <c r="A7">
        <v>5</v>
      </c>
      <c r="B7">
        <v>8</v>
      </c>
      <c r="C7" t="s">
        <v>104</v>
      </c>
      <c r="D7">
        <v>33</v>
      </c>
      <c r="E7">
        <v>30</v>
      </c>
      <c r="F7">
        <v>30</v>
      </c>
      <c r="G7">
        <v>30</v>
      </c>
      <c r="H7">
        <v>29</v>
      </c>
      <c r="I7">
        <v>30</v>
      </c>
      <c r="W7">
        <f>SUM(D7:V7)</f>
        <v>182</v>
      </c>
      <c r="X7">
        <f>IF(ISERROR(SMALL($D7:$U7,1)),0,MAX(SMALL($D7:$U7,1),0))</f>
        <v>29</v>
      </c>
      <c r="Y7">
        <f>IF(ISERROR(SMALL($D7:$U7,2)),0,MAX(SMALL($D7:$U7,2),0))</f>
        <v>30</v>
      </c>
      <c r="Z7">
        <f>IF(ISERROR(SMALL($D7:$U7,3)),0,MAX(SMALL($D7:$U7,3),0))</f>
        <v>30</v>
      </c>
      <c r="AA7">
        <f t="shared" si="4"/>
        <v>93</v>
      </c>
      <c r="AC7" s="8" t="s">
        <v>161</v>
      </c>
      <c r="AD7" s="9">
        <v>31</v>
      </c>
    </row>
    <row r="8" spans="1:30" x14ac:dyDescent="0.25">
      <c r="A8">
        <v>6</v>
      </c>
      <c r="B8">
        <v>52</v>
      </c>
      <c r="C8" t="s">
        <v>108</v>
      </c>
      <c r="D8">
        <v>31</v>
      </c>
      <c r="E8">
        <v>31</v>
      </c>
      <c r="F8">
        <v>31</v>
      </c>
      <c r="G8">
        <v>31</v>
      </c>
      <c r="H8">
        <v>30</v>
      </c>
      <c r="I8">
        <v>31</v>
      </c>
      <c r="W8">
        <f t="shared" si="0"/>
        <v>185</v>
      </c>
      <c r="X8">
        <f t="shared" si="1"/>
        <v>30</v>
      </c>
      <c r="Y8">
        <f t="shared" si="2"/>
        <v>31</v>
      </c>
      <c r="Z8">
        <f t="shared" si="3"/>
        <v>31</v>
      </c>
      <c r="AA8">
        <f t="shared" si="4"/>
        <v>93</v>
      </c>
      <c r="AC8" s="8" t="s">
        <v>162</v>
      </c>
      <c r="AD8" s="9">
        <v>30</v>
      </c>
    </row>
    <row r="9" spans="1:30" x14ac:dyDescent="0.25">
      <c r="A9">
        <v>7</v>
      </c>
      <c r="B9">
        <v>91</v>
      </c>
      <c r="C9" t="s">
        <v>262</v>
      </c>
      <c r="D9">
        <v>0</v>
      </c>
      <c r="E9">
        <v>0</v>
      </c>
      <c r="F9">
        <v>0</v>
      </c>
      <c r="G9">
        <v>37</v>
      </c>
      <c r="H9">
        <v>37</v>
      </c>
      <c r="I9">
        <v>29</v>
      </c>
      <c r="W9">
        <f t="shared" si="0"/>
        <v>103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4"/>
        <v>103</v>
      </c>
      <c r="AC9" s="8" t="s">
        <v>163</v>
      </c>
      <c r="AD9" s="9">
        <v>29</v>
      </c>
    </row>
    <row r="10" spans="1:30" x14ac:dyDescent="0.25">
      <c r="A10">
        <v>8</v>
      </c>
      <c r="B10">
        <v>333</v>
      </c>
      <c r="C10" t="s">
        <v>103</v>
      </c>
      <c r="D10">
        <v>30</v>
      </c>
      <c r="E10">
        <v>29</v>
      </c>
      <c r="F10">
        <v>29</v>
      </c>
      <c r="G10">
        <v>0</v>
      </c>
      <c r="H10">
        <v>0</v>
      </c>
      <c r="I10">
        <v>0</v>
      </c>
      <c r="W10">
        <f t="shared" si="0"/>
        <v>88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88</v>
      </c>
      <c r="AC10" s="8" t="s">
        <v>164</v>
      </c>
      <c r="AD10" s="9">
        <v>28</v>
      </c>
    </row>
    <row r="11" spans="1:30" x14ac:dyDescent="0.25">
      <c r="A11">
        <v>9</v>
      </c>
      <c r="B11">
        <v>25</v>
      </c>
      <c r="C11" t="s">
        <v>106</v>
      </c>
      <c r="D11">
        <v>28</v>
      </c>
      <c r="E11">
        <v>0</v>
      </c>
      <c r="F11">
        <v>0</v>
      </c>
      <c r="G11">
        <v>0</v>
      </c>
      <c r="H11">
        <v>0</v>
      </c>
      <c r="I11">
        <v>0</v>
      </c>
      <c r="W11">
        <f t="shared" si="0"/>
        <v>28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28</v>
      </c>
      <c r="AC11" s="8" t="s">
        <v>165</v>
      </c>
      <c r="AD11" s="9">
        <v>27</v>
      </c>
    </row>
    <row r="12" spans="1:30" x14ac:dyDescent="0.25">
      <c r="AC12" s="8" t="s">
        <v>166</v>
      </c>
      <c r="AD12" s="9">
        <v>26</v>
      </c>
    </row>
    <row r="13" spans="1:30" x14ac:dyDescent="0.25">
      <c r="AC13" s="8" t="s">
        <v>167</v>
      </c>
      <c r="AD13" s="9">
        <v>25</v>
      </c>
    </row>
    <row r="14" spans="1:30" x14ac:dyDescent="0.25">
      <c r="A14" s="3"/>
      <c r="B14" t="s">
        <v>14</v>
      </c>
      <c r="AC14" s="8" t="s">
        <v>168</v>
      </c>
      <c r="AD14" s="9">
        <v>24</v>
      </c>
    </row>
    <row r="15" spans="1:30" x14ac:dyDescent="0.25">
      <c r="A15" s="2"/>
      <c r="B15" t="s">
        <v>15</v>
      </c>
      <c r="AC15" s="8" t="s">
        <v>169</v>
      </c>
      <c r="AD15" s="9">
        <v>23</v>
      </c>
    </row>
    <row r="16" spans="1:30" x14ac:dyDescent="0.25">
      <c r="A16" s="4"/>
      <c r="B16" t="s">
        <v>16</v>
      </c>
      <c r="AC16" s="8" t="s">
        <v>170</v>
      </c>
      <c r="AD16" s="9">
        <v>22</v>
      </c>
    </row>
    <row r="17" spans="1:30" x14ac:dyDescent="0.25">
      <c r="A17" s="6"/>
      <c r="B17" t="s">
        <v>17</v>
      </c>
      <c r="AC17" s="8" t="s">
        <v>171</v>
      </c>
      <c r="AD17" s="9">
        <v>21</v>
      </c>
    </row>
    <row r="18" spans="1:30" x14ac:dyDescent="0.25">
      <c r="AC18" s="8" t="s">
        <v>172</v>
      </c>
      <c r="AD18" s="9">
        <v>20</v>
      </c>
    </row>
    <row r="19" spans="1:30" x14ac:dyDescent="0.25">
      <c r="AC19" s="8" t="s">
        <v>173</v>
      </c>
      <c r="AD19" s="9">
        <v>19</v>
      </c>
    </row>
    <row r="20" spans="1:30" x14ac:dyDescent="0.25">
      <c r="A20" t="s">
        <v>18</v>
      </c>
      <c r="AC20" s="8" t="s">
        <v>174</v>
      </c>
      <c r="AD20" s="9">
        <v>18</v>
      </c>
    </row>
    <row r="21" spans="1:30" x14ac:dyDescent="0.25">
      <c r="AC21" s="8" t="s">
        <v>175</v>
      </c>
      <c r="AD21" s="9">
        <v>17</v>
      </c>
    </row>
    <row r="22" spans="1:30" x14ac:dyDescent="0.25">
      <c r="AC22" s="8" t="s">
        <v>176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C24" s="10"/>
      <c r="AD24" s="11"/>
    </row>
  </sheetData>
  <sortState xmlns:xlrd2="http://schemas.microsoft.com/office/spreadsheetml/2017/richdata2" ref="B3:W11">
    <sortCondition descending="1" ref="W3:W11"/>
  </sortState>
  <mergeCells count="1">
    <mergeCell ref="AC1:A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4"/>
  <sheetViews>
    <sheetView zoomScale="75" zoomScaleNormal="75" workbookViewId="0">
      <selection activeCell="P13" sqref="P13"/>
    </sheetView>
  </sheetViews>
  <sheetFormatPr defaultRowHeight="15" x14ac:dyDescent="0.25"/>
  <cols>
    <col min="3" max="3" width="34.5703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23</v>
      </c>
      <c r="C3" t="s">
        <v>208</v>
      </c>
      <c r="D3" s="3">
        <f>1+35</f>
        <v>36</v>
      </c>
      <c r="E3" s="2">
        <f>40+1</f>
        <v>41</v>
      </c>
      <c r="F3" s="2">
        <f>40+1</f>
        <v>41</v>
      </c>
      <c r="G3" s="4">
        <f>1+40+1</f>
        <v>42</v>
      </c>
      <c r="H3" s="2">
        <f>40+1</f>
        <v>41</v>
      </c>
      <c r="I3" s="2">
        <f>40+1</f>
        <v>41</v>
      </c>
      <c r="W3">
        <f>SUM(D3:V3)</f>
        <v>242</v>
      </c>
      <c r="X3">
        <f>IF(ISERROR(SMALL($D3:$U3,1)),0,MAX(SMALL($D3:$U3,1),0))</f>
        <v>36</v>
      </c>
      <c r="Y3">
        <f>IF(ISERROR(SMALL($D3:$U3,2)),0,MAX(SMALL($D3:$U3,2),0))</f>
        <v>41</v>
      </c>
      <c r="Z3">
        <f>IF(ISERROR(SMALL($D3:$U3,3)),0,MAX(SMALL($D3:$U3,3),0))</f>
        <v>41</v>
      </c>
      <c r="AA3">
        <f>+W3-X3-Y3-Z3</f>
        <v>124</v>
      </c>
      <c r="AC3" s="8" t="s">
        <v>157</v>
      </c>
      <c r="AD3" s="9">
        <v>40</v>
      </c>
    </row>
    <row r="4" spans="1:30" x14ac:dyDescent="0.25">
      <c r="A4">
        <v>2</v>
      </c>
      <c r="B4">
        <v>8</v>
      </c>
      <c r="C4" t="s">
        <v>104</v>
      </c>
      <c r="D4">
        <v>40</v>
      </c>
      <c r="E4">
        <v>37</v>
      </c>
      <c r="F4">
        <v>37</v>
      </c>
      <c r="G4">
        <v>37</v>
      </c>
      <c r="H4">
        <v>37</v>
      </c>
      <c r="I4">
        <v>37</v>
      </c>
      <c r="W4">
        <f>SUM(D4:V4)</f>
        <v>225</v>
      </c>
      <c r="X4">
        <f t="shared" ref="X4:X6" si="0">IF(ISERROR(SMALL($D4:$U4,1)),0,MAX(SMALL($D4:$U4,1),0))</f>
        <v>37</v>
      </c>
      <c r="Y4">
        <f t="shared" ref="Y4:Y6" si="1">IF(ISERROR(SMALL($D4:$U4,2)),0,MAX(SMALL($D4:$U4,2),0))</f>
        <v>37</v>
      </c>
      <c r="Z4">
        <f t="shared" ref="Z4:Z6" si="2">IF(ISERROR(SMALL($D4:$U4,3)),0,MAX(SMALL($D4:$U4,3),0))</f>
        <v>37</v>
      </c>
      <c r="AA4">
        <f t="shared" ref="AA4:AA6" si="3">+W4-X4-Y4-Z4</f>
        <v>114</v>
      </c>
      <c r="AC4" s="8" t="s">
        <v>158</v>
      </c>
      <c r="AD4" s="9">
        <v>37</v>
      </c>
    </row>
    <row r="5" spans="1:30" x14ac:dyDescent="0.25">
      <c r="A5">
        <v>3</v>
      </c>
      <c r="B5">
        <v>333</v>
      </c>
      <c r="C5" t="s">
        <v>103</v>
      </c>
      <c r="D5" s="2">
        <f>37+1</f>
        <v>38</v>
      </c>
      <c r="E5">
        <v>35</v>
      </c>
      <c r="F5">
        <v>35</v>
      </c>
      <c r="G5">
        <v>0</v>
      </c>
      <c r="H5">
        <v>0</v>
      </c>
      <c r="I5">
        <v>0</v>
      </c>
      <c r="W5">
        <f>SUM(D5:V5)</f>
        <v>108</v>
      </c>
      <c r="X5">
        <f t="shared" si="0"/>
        <v>0</v>
      </c>
      <c r="Y5">
        <f t="shared" si="1"/>
        <v>0</v>
      </c>
      <c r="Z5">
        <f t="shared" si="2"/>
        <v>0</v>
      </c>
      <c r="AA5">
        <f t="shared" si="3"/>
        <v>108</v>
      </c>
      <c r="AC5" s="8" t="s">
        <v>159</v>
      </c>
      <c r="AD5" s="9">
        <v>35</v>
      </c>
    </row>
    <row r="6" spans="1:30" x14ac:dyDescent="0.25">
      <c r="A6">
        <v>4</v>
      </c>
      <c r="B6">
        <v>25</v>
      </c>
      <c r="C6" t="s">
        <v>106</v>
      </c>
      <c r="D6">
        <v>33</v>
      </c>
      <c r="E6">
        <v>0</v>
      </c>
      <c r="F6">
        <v>0</v>
      </c>
      <c r="G6">
        <v>0</v>
      </c>
      <c r="H6">
        <v>0</v>
      </c>
      <c r="I6">
        <v>0</v>
      </c>
      <c r="W6">
        <f>SUM(D6:V6)</f>
        <v>33</v>
      </c>
      <c r="X6">
        <f t="shared" si="0"/>
        <v>0</v>
      </c>
      <c r="Y6">
        <f t="shared" si="1"/>
        <v>0</v>
      </c>
      <c r="Z6">
        <f t="shared" si="2"/>
        <v>0</v>
      </c>
      <c r="AA6">
        <f t="shared" si="3"/>
        <v>33</v>
      </c>
      <c r="AC6" s="8" t="s">
        <v>160</v>
      </c>
      <c r="AD6" s="9">
        <v>33</v>
      </c>
    </row>
    <row r="7" spans="1:30" x14ac:dyDescent="0.25">
      <c r="AC7" s="8" t="s">
        <v>161</v>
      </c>
      <c r="AD7" s="9">
        <v>31</v>
      </c>
    </row>
    <row r="8" spans="1:30" x14ac:dyDescent="0.25">
      <c r="A8" s="3"/>
      <c r="B8" t="s">
        <v>14</v>
      </c>
      <c r="AC8" s="8" t="s">
        <v>162</v>
      </c>
      <c r="AD8" s="9">
        <v>30</v>
      </c>
    </row>
    <row r="9" spans="1:30" x14ac:dyDescent="0.25">
      <c r="A9" s="2"/>
      <c r="B9" t="s">
        <v>15</v>
      </c>
      <c r="AC9" s="8" t="s">
        <v>163</v>
      </c>
      <c r="AD9" s="9">
        <v>29</v>
      </c>
    </row>
    <row r="10" spans="1:30" x14ac:dyDescent="0.25">
      <c r="A10" s="4"/>
      <c r="B10" t="s">
        <v>16</v>
      </c>
      <c r="AC10" s="8" t="s">
        <v>164</v>
      </c>
      <c r="AD10" s="9">
        <v>28</v>
      </c>
    </row>
    <row r="11" spans="1:30" x14ac:dyDescent="0.25">
      <c r="A11" s="6"/>
      <c r="B11" t="s">
        <v>17</v>
      </c>
      <c r="AC11" s="8" t="s">
        <v>165</v>
      </c>
      <c r="AD11" s="9">
        <v>27</v>
      </c>
    </row>
    <row r="12" spans="1:30" x14ac:dyDescent="0.25">
      <c r="AC12" s="8" t="s">
        <v>166</v>
      </c>
      <c r="AD12" s="9">
        <v>26</v>
      </c>
    </row>
    <row r="13" spans="1:30" x14ac:dyDescent="0.25">
      <c r="AC13" s="8" t="s">
        <v>167</v>
      </c>
      <c r="AD13" s="9">
        <v>25</v>
      </c>
    </row>
    <row r="14" spans="1:30" x14ac:dyDescent="0.25">
      <c r="A14" t="s">
        <v>18</v>
      </c>
      <c r="AC14" s="8" t="s">
        <v>168</v>
      </c>
      <c r="AD14" s="9">
        <v>24</v>
      </c>
    </row>
    <row r="15" spans="1:30" x14ac:dyDescent="0.25">
      <c r="AC15" s="8" t="s">
        <v>169</v>
      </c>
      <c r="AD15" s="9">
        <v>23</v>
      </c>
    </row>
    <row r="16" spans="1:30" x14ac:dyDescent="0.25">
      <c r="AC16" s="8" t="s">
        <v>170</v>
      </c>
      <c r="AD16" s="9">
        <v>22</v>
      </c>
    </row>
    <row r="17" spans="29:30" x14ac:dyDescent="0.25">
      <c r="AC17" s="8" t="s">
        <v>171</v>
      </c>
      <c r="AD17" s="9">
        <v>21</v>
      </c>
    </row>
    <row r="18" spans="29:30" x14ac:dyDescent="0.25">
      <c r="AC18" s="8" t="s">
        <v>172</v>
      </c>
      <c r="AD18" s="9">
        <v>20</v>
      </c>
    </row>
    <row r="19" spans="29:30" x14ac:dyDescent="0.25">
      <c r="AC19" s="8" t="s">
        <v>173</v>
      </c>
      <c r="AD19" s="9">
        <v>19</v>
      </c>
    </row>
    <row r="20" spans="29:30" x14ac:dyDescent="0.25">
      <c r="AC20" s="8" t="s">
        <v>174</v>
      </c>
      <c r="AD20" s="9">
        <v>18</v>
      </c>
    </row>
    <row r="21" spans="29:30" x14ac:dyDescent="0.25">
      <c r="AC21" s="8" t="s">
        <v>175</v>
      </c>
      <c r="AD21" s="9">
        <v>17</v>
      </c>
    </row>
    <row r="22" spans="29:30" x14ac:dyDescent="0.25">
      <c r="AC22" s="8" t="s">
        <v>176</v>
      </c>
      <c r="AD22" s="9">
        <v>16</v>
      </c>
    </row>
    <row r="23" spans="29:30" x14ac:dyDescent="0.25">
      <c r="AC23" s="8"/>
      <c r="AD23" s="9"/>
    </row>
    <row r="24" spans="29:30" ht="15.75" thickBot="1" x14ac:dyDescent="0.3">
      <c r="AC24" s="10"/>
      <c r="AD24" s="11"/>
    </row>
  </sheetData>
  <sortState xmlns:xlrd2="http://schemas.microsoft.com/office/spreadsheetml/2017/richdata2" ref="B3:W6">
    <sortCondition descending="1" ref="W3:W6"/>
  </sortState>
  <mergeCells count="1">
    <mergeCell ref="AC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4"/>
  <sheetViews>
    <sheetView zoomScale="75" zoomScaleNormal="75" workbookViewId="0">
      <selection activeCell="S22" sqref="S22"/>
    </sheetView>
  </sheetViews>
  <sheetFormatPr defaultRowHeight="15" x14ac:dyDescent="0.25"/>
  <cols>
    <col min="3" max="3" width="24.42578125" customWidth="1"/>
    <col min="13" max="21" width="11.85546875" customWidth="1"/>
    <col min="22" max="22" width="6" customWidth="1"/>
    <col min="23" max="24" width="11.85546875" customWidth="1"/>
    <col min="26" max="29" width="12.140625" customWidth="1"/>
    <col min="30" max="30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135</v>
      </c>
      <c r="C3" t="s">
        <v>96</v>
      </c>
      <c r="D3" s="4">
        <f>1+40+1</f>
        <v>42</v>
      </c>
      <c r="E3">
        <v>33</v>
      </c>
      <c r="F3" s="2">
        <f>35+1</f>
        <v>36</v>
      </c>
      <c r="G3" s="4">
        <f>1+40+1</f>
        <v>42</v>
      </c>
      <c r="H3" s="2">
        <f>40+1</f>
        <v>41</v>
      </c>
      <c r="I3">
        <v>40</v>
      </c>
      <c r="W3">
        <f t="shared" ref="W3:W8" si="0">SUM(D3:V3)</f>
        <v>234</v>
      </c>
      <c r="X3">
        <f>IF(ISERROR(SMALL($D3:$U3,1)),0,MAX(SMALL($D3:$U3,1),0))</f>
        <v>33</v>
      </c>
      <c r="Y3">
        <f>IF(ISERROR(SMALL($D3:$U3,2)),0,MAX(SMALL($D3:$U3,2),0))</f>
        <v>36</v>
      </c>
      <c r="Z3">
        <f>IF(ISERROR(SMALL($D3:$U3,3)),0,MAX(SMALL($D3:$U3,3),0))</f>
        <v>40</v>
      </c>
      <c r="AA3">
        <f>+W3-X3-Y3-Z3</f>
        <v>125</v>
      </c>
      <c r="AC3" s="8" t="s">
        <v>157</v>
      </c>
      <c r="AD3" s="9">
        <v>40</v>
      </c>
    </row>
    <row r="4" spans="1:30" x14ac:dyDescent="0.25">
      <c r="A4">
        <v>2</v>
      </c>
      <c r="B4">
        <v>118</v>
      </c>
      <c r="C4" t="s">
        <v>198</v>
      </c>
      <c r="D4">
        <v>37</v>
      </c>
      <c r="E4" s="2">
        <f>37+1</f>
        <v>38</v>
      </c>
      <c r="F4">
        <v>40</v>
      </c>
      <c r="G4">
        <v>37</v>
      </c>
      <c r="H4">
        <v>37</v>
      </c>
      <c r="I4" s="2">
        <f>37+1</f>
        <v>38</v>
      </c>
      <c r="W4">
        <f t="shared" si="0"/>
        <v>227</v>
      </c>
      <c r="X4">
        <f t="shared" ref="X4:X8" si="1">IF(ISERROR(SMALL($D4:$U4,1)),0,MAX(SMALL($D4:$U4,1),0))</f>
        <v>37</v>
      </c>
      <c r="Y4">
        <f t="shared" ref="Y4:Y8" si="2">IF(ISERROR(SMALL($D4:$U4,2)),0,MAX(SMALL($D4:$U4,2),0))</f>
        <v>37</v>
      </c>
      <c r="Z4">
        <f t="shared" ref="Z4:Z8" si="3">IF(ISERROR(SMALL($D4:$U4,3)),0,MAX(SMALL($D4:$U4,3),0))</f>
        <v>37</v>
      </c>
      <c r="AA4">
        <f t="shared" ref="AA4:AA8" si="4">+W4-X4-Y4-Z4</f>
        <v>116</v>
      </c>
      <c r="AC4" s="8" t="s">
        <v>158</v>
      </c>
      <c r="AD4" s="9">
        <v>37</v>
      </c>
    </row>
    <row r="5" spans="1:30" x14ac:dyDescent="0.25">
      <c r="A5">
        <v>3</v>
      </c>
      <c r="B5">
        <v>114</v>
      </c>
      <c r="C5" t="s">
        <v>94</v>
      </c>
      <c r="D5">
        <v>30</v>
      </c>
      <c r="E5">
        <v>31</v>
      </c>
      <c r="F5">
        <v>31</v>
      </c>
      <c r="G5">
        <v>35</v>
      </c>
      <c r="H5">
        <v>35</v>
      </c>
      <c r="I5">
        <v>35</v>
      </c>
      <c r="W5">
        <f t="shared" si="0"/>
        <v>197</v>
      </c>
      <c r="X5">
        <f t="shared" si="1"/>
        <v>30</v>
      </c>
      <c r="Y5">
        <f t="shared" si="2"/>
        <v>31</v>
      </c>
      <c r="Z5">
        <f t="shared" si="3"/>
        <v>31</v>
      </c>
      <c r="AA5">
        <f t="shared" si="4"/>
        <v>105</v>
      </c>
      <c r="AC5" s="8" t="s">
        <v>159</v>
      </c>
      <c r="AD5" s="9">
        <v>35</v>
      </c>
    </row>
    <row r="6" spans="1:30" x14ac:dyDescent="0.25">
      <c r="A6">
        <v>4</v>
      </c>
      <c r="B6">
        <v>155</v>
      </c>
      <c r="C6" t="s">
        <v>98</v>
      </c>
      <c r="D6">
        <v>35</v>
      </c>
      <c r="E6">
        <v>40</v>
      </c>
      <c r="F6">
        <v>33</v>
      </c>
      <c r="G6">
        <v>0</v>
      </c>
      <c r="H6">
        <v>0</v>
      </c>
      <c r="I6">
        <v>0</v>
      </c>
      <c r="W6">
        <f t="shared" si="0"/>
        <v>108</v>
      </c>
      <c r="X6">
        <f t="shared" si="1"/>
        <v>0</v>
      </c>
      <c r="Y6">
        <f t="shared" si="2"/>
        <v>0</v>
      </c>
      <c r="Z6">
        <f t="shared" si="3"/>
        <v>0</v>
      </c>
      <c r="AA6">
        <f t="shared" si="4"/>
        <v>108</v>
      </c>
      <c r="AC6" s="8" t="s">
        <v>160</v>
      </c>
      <c r="AD6" s="9">
        <v>33</v>
      </c>
    </row>
    <row r="7" spans="1:30" x14ac:dyDescent="0.25">
      <c r="A7">
        <v>5</v>
      </c>
      <c r="B7">
        <v>133</v>
      </c>
      <c r="C7" t="s">
        <v>95</v>
      </c>
      <c r="D7">
        <v>33</v>
      </c>
      <c r="E7">
        <v>35</v>
      </c>
      <c r="F7">
        <v>37</v>
      </c>
      <c r="G7">
        <v>0</v>
      </c>
      <c r="H7">
        <v>0</v>
      </c>
      <c r="I7">
        <v>0</v>
      </c>
      <c r="W7">
        <f t="shared" si="0"/>
        <v>105</v>
      </c>
      <c r="X7">
        <f t="shared" si="1"/>
        <v>0</v>
      </c>
      <c r="Y7">
        <f t="shared" si="2"/>
        <v>0</v>
      </c>
      <c r="Z7">
        <f t="shared" si="3"/>
        <v>0</v>
      </c>
      <c r="AA7">
        <f t="shared" si="4"/>
        <v>105</v>
      </c>
      <c r="AC7" s="8" t="s">
        <v>161</v>
      </c>
      <c r="AD7" s="9">
        <v>31</v>
      </c>
    </row>
    <row r="8" spans="1:30" x14ac:dyDescent="0.25">
      <c r="A8">
        <v>6</v>
      </c>
      <c r="B8">
        <v>146</v>
      </c>
      <c r="C8" t="s">
        <v>97</v>
      </c>
      <c r="D8">
        <v>31</v>
      </c>
      <c r="E8">
        <v>30</v>
      </c>
      <c r="F8">
        <v>30</v>
      </c>
      <c r="G8">
        <v>0</v>
      </c>
      <c r="H8">
        <v>0</v>
      </c>
      <c r="I8">
        <v>0</v>
      </c>
      <c r="W8">
        <f t="shared" si="0"/>
        <v>91</v>
      </c>
      <c r="X8">
        <f t="shared" si="1"/>
        <v>0</v>
      </c>
      <c r="Y8">
        <f t="shared" si="2"/>
        <v>0</v>
      </c>
      <c r="Z8">
        <f t="shared" si="3"/>
        <v>0</v>
      </c>
      <c r="AA8">
        <f t="shared" si="4"/>
        <v>91</v>
      </c>
      <c r="AC8" s="8" t="s">
        <v>162</v>
      </c>
      <c r="AD8" s="9">
        <v>30</v>
      </c>
    </row>
    <row r="9" spans="1:30" x14ac:dyDescent="0.25">
      <c r="AC9" s="8" t="s">
        <v>163</v>
      </c>
      <c r="AD9" s="9">
        <v>29</v>
      </c>
    </row>
    <row r="10" spans="1:30" x14ac:dyDescent="0.25">
      <c r="A10" s="3"/>
      <c r="B10" t="s">
        <v>14</v>
      </c>
      <c r="AC10" s="8" t="s">
        <v>164</v>
      </c>
      <c r="AD10" s="9">
        <v>28</v>
      </c>
    </row>
    <row r="11" spans="1:30" x14ac:dyDescent="0.25">
      <c r="A11" s="2"/>
      <c r="B11" t="s">
        <v>15</v>
      </c>
      <c r="AC11" s="8" t="s">
        <v>165</v>
      </c>
      <c r="AD11" s="9">
        <v>27</v>
      </c>
    </row>
    <row r="12" spans="1:30" x14ac:dyDescent="0.25">
      <c r="A12" s="4"/>
      <c r="B12" t="s">
        <v>16</v>
      </c>
      <c r="AC12" s="8" t="s">
        <v>166</v>
      </c>
      <c r="AD12" s="9">
        <v>26</v>
      </c>
    </row>
    <row r="13" spans="1:30" x14ac:dyDescent="0.25">
      <c r="A13" s="6"/>
      <c r="B13" t="s">
        <v>17</v>
      </c>
      <c r="AC13" s="8" t="s">
        <v>167</v>
      </c>
      <c r="AD13" s="9">
        <v>25</v>
      </c>
    </row>
    <row r="14" spans="1:30" x14ac:dyDescent="0.25">
      <c r="AC14" s="8" t="s">
        <v>168</v>
      </c>
      <c r="AD14" s="9">
        <v>24</v>
      </c>
    </row>
    <row r="15" spans="1:30" x14ac:dyDescent="0.25">
      <c r="AC15" s="8" t="s">
        <v>169</v>
      </c>
      <c r="AD15" s="9">
        <v>23</v>
      </c>
    </row>
    <row r="16" spans="1:30" x14ac:dyDescent="0.25">
      <c r="A16" t="s">
        <v>18</v>
      </c>
      <c r="AC16" s="8" t="s">
        <v>170</v>
      </c>
      <c r="AD16" s="9">
        <v>22</v>
      </c>
    </row>
    <row r="17" spans="29:30" x14ac:dyDescent="0.25">
      <c r="AC17" s="8" t="s">
        <v>171</v>
      </c>
      <c r="AD17" s="9">
        <v>21</v>
      </c>
    </row>
    <row r="18" spans="29:30" x14ac:dyDescent="0.25">
      <c r="AC18" s="8" t="s">
        <v>172</v>
      </c>
      <c r="AD18" s="9">
        <v>20</v>
      </c>
    </row>
    <row r="19" spans="29:30" x14ac:dyDescent="0.25">
      <c r="AC19" s="8" t="s">
        <v>173</v>
      </c>
      <c r="AD19" s="9">
        <v>19</v>
      </c>
    </row>
    <row r="20" spans="29:30" x14ac:dyDescent="0.25">
      <c r="AC20" s="8" t="s">
        <v>174</v>
      </c>
      <c r="AD20" s="9">
        <v>18</v>
      </c>
    </row>
    <row r="21" spans="29:30" x14ac:dyDescent="0.25">
      <c r="AC21" s="8" t="s">
        <v>175</v>
      </c>
      <c r="AD21" s="9">
        <v>17</v>
      </c>
    </row>
    <row r="22" spans="29:30" x14ac:dyDescent="0.25">
      <c r="AC22" s="8" t="s">
        <v>176</v>
      </c>
      <c r="AD22" s="9">
        <v>16</v>
      </c>
    </row>
    <row r="23" spans="29:30" x14ac:dyDescent="0.25">
      <c r="AC23" s="8"/>
      <c r="AD23" s="9"/>
    </row>
    <row r="24" spans="29:30" ht="15.75" thickBot="1" x14ac:dyDescent="0.3">
      <c r="AC24" s="10"/>
      <c r="AD24" s="11"/>
    </row>
  </sheetData>
  <sortState xmlns:xlrd2="http://schemas.microsoft.com/office/spreadsheetml/2017/richdata2" ref="B3:W8">
    <sortCondition descending="1" ref="W3:W8"/>
  </sortState>
  <mergeCells count="1">
    <mergeCell ref="AC1:A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1"/>
  <sheetViews>
    <sheetView zoomScale="75" zoomScaleNormal="75" workbookViewId="0">
      <selection activeCell="Q32" sqref="Q32"/>
    </sheetView>
  </sheetViews>
  <sheetFormatPr defaultRowHeight="15" x14ac:dyDescent="0.25"/>
  <cols>
    <col min="3" max="3" width="32.28515625" customWidth="1"/>
    <col min="13" max="24" width="11.85546875" customWidth="1"/>
    <col min="26" max="29" width="12.140625" customWidth="1"/>
    <col min="30" max="30" width="9.42578125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7</v>
      </c>
      <c r="C3" t="s">
        <v>109</v>
      </c>
      <c r="D3">
        <v>40</v>
      </c>
      <c r="E3" s="2">
        <f>40+1</f>
        <v>41</v>
      </c>
      <c r="F3">
        <v>40</v>
      </c>
      <c r="G3" s="4">
        <f>1+40+1</f>
        <v>42</v>
      </c>
      <c r="H3" s="2">
        <f>40+1</f>
        <v>41</v>
      </c>
      <c r="I3" s="2">
        <f>40+1</f>
        <v>41</v>
      </c>
      <c r="W3">
        <f t="shared" ref="W3:W14" si="0">SUM(D3:V3)</f>
        <v>245</v>
      </c>
      <c r="X3">
        <f>IF(ISERROR(SMALL($D3:$U3,1)),0,MAX(SMALL($D3:$U3,1),0))</f>
        <v>40</v>
      </c>
      <c r="Y3">
        <f>IF(ISERROR(SMALL($D3:$U3,2)),0,MAX(SMALL($D3:$U3,2),0))</f>
        <v>40</v>
      </c>
      <c r="Z3">
        <f>IF(ISERROR(SMALL($D3:$U3,3)),0,MAX(SMALL($D3:$U3,3),0))</f>
        <v>41</v>
      </c>
      <c r="AA3">
        <f>+W3-X3-Y3-Z3</f>
        <v>124</v>
      </c>
      <c r="AC3" s="8" t="s">
        <v>157</v>
      </c>
      <c r="AD3" s="9">
        <v>40</v>
      </c>
    </row>
    <row r="4" spans="1:30" x14ac:dyDescent="0.25">
      <c r="A4">
        <v>2</v>
      </c>
      <c r="B4">
        <v>52</v>
      </c>
      <c r="C4" t="s">
        <v>119</v>
      </c>
      <c r="D4" s="4">
        <f>1+26+1</f>
        <v>28</v>
      </c>
      <c r="E4">
        <v>37</v>
      </c>
      <c r="F4" s="2">
        <f>37+1</f>
        <v>38</v>
      </c>
      <c r="G4">
        <v>35</v>
      </c>
      <c r="H4">
        <v>35</v>
      </c>
      <c r="I4">
        <v>33</v>
      </c>
      <c r="W4">
        <f t="shared" si="0"/>
        <v>206</v>
      </c>
      <c r="X4">
        <f t="shared" ref="X4:X14" si="1">IF(ISERROR(SMALL($D4:$U4,1)),0,MAX(SMALL($D4:$U4,1),0))</f>
        <v>28</v>
      </c>
      <c r="Y4">
        <f t="shared" ref="Y4:Y14" si="2">IF(ISERROR(SMALL($D4:$U4,2)),0,MAX(SMALL($D4:$U4,2),0))</f>
        <v>33</v>
      </c>
      <c r="Z4">
        <f t="shared" ref="Z4:Z14" si="3">IF(ISERROR(SMALL($D4:$U4,3)),0,MAX(SMALL($D4:$U4,3),0))</f>
        <v>35</v>
      </c>
      <c r="AA4">
        <f t="shared" ref="AA4:AA14" si="4">+W4-X4-Y4-Z4</f>
        <v>110</v>
      </c>
      <c r="AC4" s="8" t="s">
        <v>158</v>
      </c>
      <c r="AD4" s="9">
        <v>37</v>
      </c>
    </row>
    <row r="5" spans="1:30" x14ac:dyDescent="0.25">
      <c r="A5">
        <v>3</v>
      </c>
      <c r="B5">
        <v>98</v>
      </c>
      <c r="C5" t="s">
        <v>122</v>
      </c>
      <c r="D5">
        <v>35</v>
      </c>
      <c r="E5">
        <v>33</v>
      </c>
      <c r="F5">
        <v>35</v>
      </c>
      <c r="G5">
        <v>33</v>
      </c>
      <c r="H5">
        <v>33</v>
      </c>
      <c r="I5">
        <v>35</v>
      </c>
      <c r="W5">
        <f t="shared" si="0"/>
        <v>204</v>
      </c>
      <c r="X5">
        <f t="shared" si="1"/>
        <v>33</v>
      </c>
      <c r="Y5">
        <f t="shared" si="2"/>
        <v>33</v>
      </c>
      <c r="Z5">
        <f t="shared" si="3"/>
        <v>33</v>
      </c>
      <c r="AA5">
        <f t="shared" si="4"/>
        <v>105</v>
      </c>
      <c r="AC5" s="8" t="s">
        <v>159</v>
      </c>
      <c r="AD5" s="9">
        <v>35</v>
      </c>
    </row>
    <row r="6" spans="1:30" x14ac:dyDescent="0.25">
      <c r="A6">
        <v>4</v>
      </c>
      <c r="B6">
        <v>28</v>
      </c>
      <c r="C6" t="s">
        <v>117</v>
      </c>
      <c r="D6">
        <v>25</v>
      </c>
      <c r="E6">
        <v>30</v>
      </c>
      <c r="F6">
        <v>31</v>
      </c>
      <c r="G6">
        <v>37</v>
      </c>
      <c r="H6">
        <v>37</v>
      </c>
      <c r="I6">
        <v>37</v>
      </c>
      <c r="W6">
        <f t="shared" si="0"/>
        <v>197</v>
      </c>
      <c r="X6">
        <f t="shared" si="1"/>
        <v>25</v>
      </c>
      <c r="Y6">
        <f t="shared" si="2"/>
        <v>30</v>
      </c>
      <c r="Z6">
        <f t="shared" si="3"/>
        <v>31</v>
      </c>
      <c r="AA6">
        <f t="shared" si="4"/>
        <v>111</v>
      </c>
      <c r="AC6" s="8" t="s">
        <v>160</v>
      </c>
      <c r="AD6" s="9">
        <v>33</v>
      </c>
    </row>
    <row r="7" spans="1:30" x14ac:dyDescent="0.25">
      <c r="A7">
        <v>5</v>
      </c>
      <c r="B7">
        <v>39</v>
      </c>
      <c r="C7" t="s">
        <v>118</v>
      </c>
      <c r="D7">
        <v>37</v>
      </c>
      <c r="E7">
        <v>35</v>
      </c>
      <c r="F7">
        <v>33</v>
      </c>
      <c r="G7">
        <v>31</v>
      </c>
      <c r="H7">
        <v>29</v>
      </c>
      <c r="I7">
        <v>30</v>
      </c>
      <c r="W7">
        <f t="shared" si="0"/>
        <v>195</v>
      </c>
      <c r="X7">
        <f t="shared" si="1"/>
        <v>29</v>
      </c>
      <c r="Y7">
        <f t="shared" si="2"/>
        <v>30</v>
      </c>
      <c r="Z7">
        <f t="shared" si="3"/>
        <v>31</v>
      </c>
      <c r="AA7">
        <f t="shared" si="4"/>
        <v>105</v>
      </c>
      <c r="AC7" s="8" t="s">
        <v>161</v>
      </c>
      <c r="AD7" s="9">
        <v>31</v>
      </c>
    </row>
    <row r="8" spans="1:30" x14ac:dyDescent="0.25">
      <c r="A8">
        <v>6</v>
      </c>
      <c r="B8">
        <v>22</v>
      </c>
      <c r="C8" t="s">
        <v>115</v>
      </c>
      <c r="D8">
        <v>33</v>
      </c>
      <c r="E8">
        <v>31</v>
      </c>
      <c r="F8">
        <v>30</v>
      </c>
      <c r="G8">
        <v>28</v>
      </c>
      <c r="H8">
        <v>30</v>
      </c>
      <c r="I8">
        <v>28</v>
      </c>
      <c r="W8">
        <f t="shared" si="0"/>
        <v>180</v>
      </c>
      <c r="X8">
        <f t="shared" si="1"/>
        <v>28</v>
      </c>
      <c r="Y8">
        <f t="shared" si="2"/>
        <v>28</v>
      </c>
      <c r="Z8">
        <f t="shared" si="3"/>
        <v>30</v>
      </c>
      <c r="AA8">
        <f t="shared" si="4"/>
        <v>94</v>
      </c>
      <c r="AC8" s="8" t="s">
        <v>162</v>
      </c>
      <c r="AD8" s="9">
        <v>30</v>
      </c>
    </row>
    <row r="9" spans="1:30" x14ac:dyDescent="0.25">
      <c r="A9">
        <v>7</v>
      </c>
      <c r="B9">
        <v>14</v>
      </c>
      <c r="C9" t="s">
        <v>111</v>
      </c>
      <c r="D9">
        <v>31</v>
      </c>
      <c r="E9">
        <v>25</v>
      </c>
      <c r="F9">
        <v>29</v>
      </c>
      <c r="G9">
        <v>30</v>
      </c>
      <c r="H9">
        <v>27</v>
      </c>
      <c r="I9">
        <v>31</v>
      </c>
      <c r="W9">
        <f t="shared" si="0"/>
        <v>173</v>
      </c>
      <c r="X9">
        <f t="shared" si="1"/>
        <v>25</v>
      </c>
      <c r="Y9">
        <f t="shared" si="2"/>
        <v>27</v>
      </c>
      <c r="Z9">
        <f t="shared" si="3"/>
        <v>29</v>
      </c>
      <c r="AA9">
        <f t="shared" si="4"/>
        <v>92</v>
      </c>
      <c r="AC9" s="8" t="s">
        <v>163</v>
      </c>
      <c r="AD9" s="9">
        <v>29</v>
      </c>
    </row>
    <row r="10" spans="1:30" x14ac:dyDescent="0.25">
      <c r="A10">
        <v>8</v>
      </c>
      <c r="B10">
        <v>74</v>
      </c>
      <c r="C10" t="s">
        <v>121</v>
      </c>
      <c r="D10">
        <v>30</v>
      </c>
      <c r="E10">
        <v>29</v>
      </c>
      <c r="F10">
        <v>28</v>
      </c>
      <c r="G10">
        <v>27</v>
      </c>
      <c r="H10">
        <v>28</v>
      </c>
      <c r="I10">
        <v>27</v>
      </c>
      <c r="W10">
        <f t="shared" si="0"/>
        <v>169</v>
      </c>
      <c r="X10">
        <f t="shared" si="1"/>
        <v>27</v>
      </c>
      <c r="Y10">
        <f t="shared" si="2"/>
        <v>27</v>
      </c>
      <c r="Z10">
        <f t="shared" si="3"/>
        <v>28</v>
      </c>
      <c r="AA10">
        <f t="shared" si="4"/>
        <v>87</v>
      </c>
      <c r="AC10" s="8" t="s">
        <v>164</v>
      </c>
      <c r="AD10" s="9">
        <v>28</v>
      </c>
    </row>
    <row r="11" spans="1:30" x14ac:dyDescent="0.25">
      <c r="A11">
        <v>9</v>
      </c>
      <c r="B11">
        <v>24</v>
      </c>
      <c r="C11" t="s">
        <v>116</v>
      </c>
      <c r="D11">
        <v>29</v>
      </c>
      <c r="E11">
        <v>26</v>
      </c>
      <c r="F11">
        <v>25</v>
      </c>
      <c r="G11">
        <v>29</v>
      </c>
      <c r="H11">
        <v>31</v>
      </c>
      <c r="I11">
        <v>29</v>
      </c>
      <c r="W11">
        <f t="shared" si="0"/>
        <v>169</v>
      </c>
      <c r="X11">
        <f t="shared" si="1"/>
        <v>25</v>
      </c>
      <c r="Y11">
        <f t="shared" si="2"/>
        <v>26</v>
      </c>
      <c r="Z11">
        <f t="shared" si="3"/>
        <v>29</v>
      </c>
      <c r="AA11">
        <f t="shared" si="4"/>
        <v>89</v>
      </c>
      <c r="AC11" s="8" t="s">
        <v>165</v>
      </c>
      <c r="AD11" s="9">
        <v>27</v>
      </c>
    </row>
    <row r="12" spans="1:30" x14ac:dyDescent="0.25">
      <c r="A12">
        <v>10</v>
      </c>
      <c r="B12">
        <v>17</v>
      </c>
      <c r="C12" t="s">
        <v>113</v>
      </c>
      <c r="D12">
        <v>28</v>
      </c>
      <c r="E12">
        <v>27</v>
      </c>
      <c r="F12">
        <v>27</v>
      </c>
      <c r="G12">
        <v>25</v>
      </c>
      <c r="H12">
        <v>25</v>
      </c>
      <c r="I12">
        <v>26</v>
      </c>
      <c r="W12">
        <f t="shared" si="0"/>
        <v>158</v>
      </c>
      <c r="X12">
        <f t="shared" si="1"/>
        <v>25</v>
      </c>
      <c r="Y12">
        <f t="shared" si="2"/>
        <v>25</v>
      </c>
      <c r="Z12">
        <f t="shared" si="3"/>
        <v>26</v>
      </c>
      <c r="AA12">
        <f t="shared" si="4"/>
        <v>82</v>
      </c>
      <c r="AC12" s="8" t="s">
        <v>166</v>
      </c>
      <c r="AD12" s="9">
        <v>26</v>
      </c>
    </row>
    <row r="13" spans="1:30" x14ac:dyDescent="0.25">
      <c r="A13">
        <v>11</v>
      </c>
      <c r="B13">
        <v>16</v>
      </c>
      <c r="C13" t="s">
        <v>112</v>
      </c>
      <c r="D13">
        <v>24</v>
      </c>
      <c r="E13">
        <v>0</v>
      </c>
      <c r="F13">
        <v>0</v>
      </c>
      <c r="G13">
        <v>26</v>
      </c>
      <c r="H13">
        <v>26</v>
      </c>
      <c r="I13">
        <v>25</v>
      </c>
      <c r="W13">
        <f t="shared" si="0"/>
        <v>101</v>
      </c>
      <c r="X13">
        <f t="shared" si="1"/>
        <v>0</v>
      </c>
      <c r="Y13">
        <f t="shared" si="2"/>
        <v>0</v>
      </c>
      <c r="Z13">
        <f t="shared" si="3"/>
        <v>24</v>
      </c>
      <c r="AA13">
        <f t="shared" si="4"/>
        <v>77</v>
      </c>
      <c r="AC13" s="8" t="s">
        <v>167</v>
      </c>
      <c r="AD13" s="9">
        <v>25</v>
      </c>
    </row>
    <row r="14" spans="1:30" x14ac:dyDescent="0.25">
      <c r="A14">
        <v>12</v>
      </c>
      <c r="B14">
        <v>3</v>
      </c>
      <c r="C14" t="s">
        <v>203</v>
      </c>
      <c r="D14">
        <v>27</v>
      </c>
      <c r="E14">
        <v>28</v>
      </c>
      <c r="F14">
        <v>26</v>
      </c>
      <c r="G14">
        <v>0</v>
      </c>
      <c r="H14">
        <v>0</v>
      </c>
      <c r="I14">
        <v>0</v>
      </c>
      <c r="W14">
        <f t="shared" si="0"/>
        <v>81</v>
      </c>
      <c r="X14">
        <f t="shared" si="1"/>
        <v>0</v>
      </c>
      <c r="Y14">
        <f t="shared" si="2"/>
        <v>0</v>
      </c>
      <c r="Z14">
        <f t="shared" si="3"/>
        <v>0</v>
      </c>
      <c r="AA14">
        <f t="shared" si="4"/>
        <v>81</v>
      </c>
      <c r="AC14" s="8" t="s">
        <v>168</v>
      </c>
      <c r="AD14" s="9">
        <v>24</v>
      </c>
    </row>
    <row r="15" spans="1:30" x14ac:dyDescent="0.25">
      <c r="AC15" s="8" t="s">
        <v>169</v>
      </c>
      <c r="AD15" s="9">
        <v>23</v>
      </c>
    </row>
    <row r="16" spans="1:30" x14ac:dyDescent="0.25">
      <c r="AC16" s="8" t="s">
        <v>170</v>
      </c>
      <c r="AD16" s="9">
        <v>22</v>
      </c>
    </row>
    <row r="17" spans="1:30" x14ac:dyDescent="0.25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242</v>
      </c>
      <c r="H17" s="7" t="s">
        <v>243</v>
      </c>
      <c r="I17" s="7" t="s">
        <v>244</v>
      </c>
      <c r="J17" s="7" t="s">
        <v>19</v>
      </c>
      <c r="K17" s="7" t="s">
        <v>20</v>
      </c>
      <c r="L17" s="7" t="s">
        <v>21</v>
      </c>
      <c r="M17" s="7" t="s">
        <v>3</v>
      </c>
      <c r="N17" s="7" t="s">
        <v>4</v>
      </c>
      <c r="O17" s="7" t="s">
        <v>5</v>
      </c>
      <c r="P17" s="7" t="s">
        <v>22</v>
      </c>
      <c r="Q17" s="7" t="s">
        <v>23</v>
      </c>
      <c r="R17" s="7" t="s">
        <v>24</v>
      </c>
      <c r="S17" s="7" t="s">
        <v>6</v>
      </c>
      <c r="T17" s="7" t="s">
        <v>7</v>
      </c>
      <c r="U17" s="7" t="s">
        <v>8</v>
      </c>
      <c r="V17" s="7"/>
      <c r="W17" s="7" t="s">
        <v>9</v>
      </c>
      <c r="X17" s="7" t="s">
        <v>10</v>
      </c>
      <c r="Y17" s="7" t="s">
        <v>11</v>
      </c>
      <c r="Z17" s="7" t="s">
        <v>12</v>
      </c>
      <c r="AA17" s="7" t="s">
        <v>13</v>
      </c>
      <c r="AC17" s="8" t="s">
        <v>171</v>
      </c>
      <c r="AD17" s="9">
        <v>21</v>
      </c>
    </row>
    <row r="18" spans="1:30" x14ac:dyDescent="0.25">
      <c r="AC18" s="8" t="s">
        <v>172</v>
      </c>
      <c r="AD18" s="9">
        <v>20</v>
      </c>
    </row>
    <row r="19" spans="1:30" x14ac:dyDescent="0.25">
      <c r="A19">
        <v>1</v>
      </c>
      <c r="B19">
        <v>66</v>
      </c>
      <c r="C19" t="s">
        <v>120</v>
      </c>
      <c r="D19" s="4">
        <f>1+40+1</f>
        <v>42</v>
      </c>
      <c r="E19" s="2">
        <f>40+1</f>
        <v>41</v>
      </c>
      <c r="F19" s="2">
        <f>40+1</f>
        <v>41</v>
      </c>
      <c r="G19" s="4">
        <f>1+40+1</f>
        <v>42</v>
      </c>
      <c r="H19">
        <v>40</v>
      </c>
      <c r="I19">
        <v>40</v>
      </c>
      <c r="W19">
        <f>SUM(D19:V19)</f>
        <v>246</v>
      </c>
      <c r="X19">
        <f>IF(ISERROR(SMALL($D19:$U19,1)),0,MAX(SMALL($D19:$U19,1),0))</f>
        <v>40</v>
      </c>
      <c r="Y19">
        <f>IF(ISERROR(SMALL($D19:$U19,2)),0,MAX(SMALL($D19:$U19,2),0))</f>
        <v>40</v>
      </c>
      <c r="Z19">
        <f>IF(ISERROR(SMALL($D19:$U19,3)),0,MAX(SMALL($D19:$U19,3),0))</f>
        <v>41</v>
      </c>
      <c r="AA19">
        <f>+W19-X19-Y19-Z19</f>
        <v>125</v>
      </c>
      <c r="AC19" s="8" t="s">
        <v>173</v>
      </c>
      <c r="AD19" s="9">
        <v>19</v>
      </c>
    </row>
    <row r="20" spans="1:30" x14ac:dyDescent="0.25">
      <c r="A20">
        <v>2</v>
      </c>
      <c r="B20">
        <v>99</v>
      </c>
      <c r="C20" t="s">
        <v>123</v>
      </c>
      <c r="D20">
        <v>37</v>
      </c>
      <c r="E20">
        <v>37</v>
      </c>
      <c r="F20">
        <v>35</v>
      </c>
      <c r="G20">
        <v>37</v>
      </c>
      <c r="H20" s="2">
        <f>37+1</f>
        <v>38</v>
      </c>
      <c r="I20" s="2">
        <f>37+1</f>
        <v>38</v>
      </c>
      <c r="W20">
        <f>SUM(D20:V20)</f>
        <v>222</v>
      </c>
      <c r="X20">
        <f>IF(ISERROR(SMALL($D20:$U20,1)),0,MAX(SMALL($D20:$U20,1),0))</f>
        <v>35</v>
      </c>
      <c r="Y20">
        <f>IF(ISERROR(SMALL($D20:$U20,2)),0,MAX(SMALL($D20:$U20,2),0))</f>
        <v>37</v>
      </c>
      <c r="Z20">
        <f>IF(ISERROR(SMALL($D20:$U20,3)),0,MAX(SMALL($D20:$U20,3),0))</f>
        <v>37</v>
      </c>
      <c r="AA20">
        <f>+W20-X20-Y20-Z20</f>
        <v>113</v>
      </c>
      <c r="AC20" s="8" t="s">
        <v>174</v>
      </c>
      <c r="AD20" s="9">
        <v>18</v>
      </c>
    </row>
    <row r="21" spans="1:30" x14ac:dyDescent="0.25">
      <c r="A21">
        <v>3</v>
      </c>
      <c r="B21">
        <v>21</v>
      </c>
      <c r="C21" t="s">
        <v>114</v>
      </c>
      <c r="D21">
        <v>35</v>
      </c>
      <c r="E21">
        <v>33</v>
      </c>
      <c r="F21">
        <v>37</v>
      </c>
      <c r="G21">
        <v>35</v>
      </c>
      <c r="H21">
        <v>35</v>
      </c>
      <c r="I21">
        <v>35</v>
      </c>
      <c r="W21">
        <f>SUM(D21:V21)</f>
        <v>210</v>
      </c>
      <c r="X21">
        <f>IF(ISERROR(SMALL($D21:$U21,1)),0,MAX(SMALL($D21:$U21,1),0))</f>
        <v>33</v>
      </c>
      <c r="Y21">
        <f>IF(ISERROR(SMALL($D21:$U21,2)),0,MAX(SMALL($D21:$U21,2),0))</f>
        <v>35</v>
      </c>
      <c r="Z21">
        <f>IF(ISERROR(SMALL($D21:$U21,3)),0,MAX(SMALL($D21:$U21,3),0))</f>
        <v>35</v>
      </c>
      <c r="AA21">
        <f>+W21-X21-Y21-Z21</f>
        <v>107</v>
      </c>
      <c r="AC21" s="8" t="s">
        <v>175</v>
      </c>
      <c r="AD21" s="9">
        <v>17</v>
      </c>
    </row>
    <row r="22" spans="1:30" x14ac:dyDescent="0.25">
      <c r="A22">
        <v>4</v>
      </c>
      <c r="B22">
        <v>12</v>
      </c>
      <c r="C22" t="s">
        <v>110</v>
      </c>
      <c r="D22">
        <v>33</v>
      </c>
      <c r="E22">
        <v>35</v>
      </c>
      <c r="F22">
        <v>33</v>
      </c>
      <c r="G22">
        <v>33</v>
      </c>
      <c r="H22">
        <v>33</v>
      </c>
      <c r="I22">
        <v>33</v>
      </c>
      <c r="W22">
        <f>SUM(D22:V22)</f>
        <v>200</v>
      </c>
      <c r="X22">
        <f>IF(ISERROR(SMALL($D22:$U22,1)),0,MAX(SMALL($D22:$U22,1),0))</f>
        <v>33</v>
      </c>
      <c r="Y22">
        <f>IF(ISERROR(SMALL($D22:$U22,2)),0,MAX(SMALL($D22:$U22,2),0))</f>
        <v>33</v>
      </c>
      <c r="Z22">
        <f>IF(ISERROR(SMALL($D22:$U22,3)),0,MAX(SMALL($D22:$U22,3),0))</f>
        <v>33</v>
      </c>
      <c r="AA22">
        <f>+W22-X22-Y22-Z22</f>
        <v>101</v>
      </c>
      <c r="AC22" s="8" t="s">
        <v>176</v>
      </c>
      <c r="AD22" s="9">
        <v>16</v>
      </c>
    </row>
    <row r="23" spans="1:30" x14ac:dyDescent="0.25">
      <c r="AC23" s="8"/>
      <c r="AD23" s="9"/>
    </row>
    <row r="24" spans="1:30" x14ac:dyDescent="0.25">
      <c r="AC24" s="8"/>
      <c r="AD24" s="9"/>
    </row>
    <row r="25" spans="1:30" ht="15.75" thickBot="1" x14ac:dyDescent="0.3">
      <c r="A25" s="3"/>
      <c r="B25" t="s">
        <v>14</v>
      </c>
      <c r="AC25" s="10"/>
      <c r="AD25" s="11"/>
    </row>
    <row r="26" spans="1:30" x14ac:dyDescent="0.25">
      <c r="A26" s="2"/>
      <c r="B26" t="s">
        <v>15</v>
      </c>
    </row>
    <row r="27" spans="1:30" x14ac:dyDescent="0.25">
      <c r="A27" s="4"/>
      <c r="B27" t="s">
        <v>16</v>
      </c>
    </row>
    <row r="28" spans="1:30" x14ac:dyDescent="0.25">
      <c r="A28" s="6"/>
      <c r="B28" t="s">
        <v>17</v>
      </c>
    </row>
    <row r="31" spans="1:30" x14ac:dyDescent="0.25">
      <c r="A31" t="s">
        <v>18</v>
      </c>
      <c r="AB31" s="1"/>
      <c r="AC31" s="1"/>
      <c r="AD31" s="1"/>
    </row>
  </sheetData>
  <sortState xmlns:xlrd2="http://schemas.microsoft.com/office/spreadsheetml/2017/richdata2" ref="B3:W14">
    <sortCondition descending="1" ref="W3:W14"/>
  </sortState>
  <mergeCells count="1">
    <mergeCell ref="AC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4"/>
  <sheetViews>
    <sheetView zoomScale="75" zoomScaleNormal="75" workbookViewId="0">
      <selection activeCell="R27" sqref="R27"/>
    </sheetView>
  </sheetViews>
  <sheetFormatPr defaultRowHeight="15" x14ac:dyDescent="0.25"/>
  <cols>
    <col min="3" max="3" width="21.42578125" bestFit="1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29</v>
      </c>
      <c r="C3" t="s">
        <v>238</v>
      </c>
      <c r="D3">
        <v>40</v>
      </c>
      <c r="E3" s="2">
        <f>40+1</f>
        <v>41</v>
      </c>
      <c r="F3" s="2">
        <f>40+1</f>
        <v>41</v>
      </c>
      <c r="G3" s="4">
        <f>1+40+1</f>
        <v>42</v>
      </c>
      <c r="H3">
        <v>40</v>
      </c>
      <c r="I3" s="2">
        <f>40+1</f>
        <v>41</v>
      </c>
      <c r="W3">
        <f t="shared" ref="W3:W13" si="0">SUM(D3:V3)</f>
        <v>245</v>
      </c>
      <c r="X3">
        <f t="shared" ref="X3:X13" si="1">IF(ISERROR(SMALL($D3:$U3,1)),0,MAX(SMALL($D3:$U3,1),0))</f>
        <v>40</v>
      </c>
      <c r="Y3">
        <f t="shared" ref="Y3:Y13" si="2">IF(ISERROR(SMALL($D3:$U3,2)),0,MAX(SMALL($D3:$U3,2),0))</f>
        <v>40</v>
      </c>
      <c r="Z3">
        <f t="shared" ref="Z3:Z13" si="3">IF(ISERROR(SMALL($D3:$U3,3)),0,MAX(SMALL($D3:$U3,3),0))</f>
        <v>41</v>
      </c>
      <c r="AA3">
        <f t="shared" ref="AA3" si="4">+W3-X3-Y3-Z3</f>
        <v>124</v>
      </c>
      <c r="AC3" s="8" t="s">
        <v>157</v>
      </c>
      <c r="AD3" s="9">
        <v>40</v>
      </c>
    </row>
    <row r="4" spans="1:30" x14ac:dyDescent="0.25">
      <c r="A4">
        <v>2</v>
      </c>
      <c r="B4">
        <v>53</v>
      </c>
      <c r="C4" t="s">
        <v>102</v>
      </c>
      <c r="D4" s="4">
        <f>1+37+1</f>
        <v>39</v>
      </c>
      <c r="E4">
        <v>37</v>
      </c>
      <c r="F4">
        <v>37</v>
      </c>
      <c r="G4">
        <v>35</v>
      </c>
      <c r="H4">
        <v>35</v>
      </c>
      <c r="I4">
        <v>37</v>
      </c>
      <c r="W4">
        <f t="shared" si="0"/>
        <v>220</v>
      </c>
      <c r="X4">
        <f t="shared" si="1"/>
        <v>35</v>
      </c>
      <c r="Y4">
        <f t="shared" si="2"/>
        <v>35</v>
      </c>
      <c r="Z4">
        <f t="shared" si="3"/>
        <v>37</v>
      </c>
      <c r="AA4">
        <f t="shared" ref="AA4:AA13" si="5">+W4-X4-Y4-Z4</f>
        <v>113</v>
      </c>
      <c r="AC4" s="8" t="s">
        <v>158</v>
      </c>
      <c r="AD4" s="9">
        <v>37</v>
      </c>
    </row>
    <row r="5" spans="1:30" x14ac:dyDescent="0.25">
      <c r="A5">
        <v>3</v>
      </c>
      <c r="B5">
        <v>26</v>
      </c>
      <c r="C5" t="s">
        <v>239</v>
      </c>
      <c r="D5">
        <v>35</v>
      </c>
      <c r="E5">
        <v>35</v>
      </c>
      <c r="F5">
        <v>30</v>
      </c>
      <c r="G5">
        <v>30</v>
      </c>
      <c r="H5">
        <v>29</v>
      </c>
      <c r="I5">
        <v>31</v>
      </c>
      <c r="W5">
        <f t="shared" si="0"/>
        <v>190</v>
      </c>
      <c r="X5">
        <f t="shared" si="1"/>
        <v>29</v>
      </c>
      <c r="Y5">
        <f t="shared" si="2"/>
        <v>30</v>
      </c>
      <c r="Z5">
        <f t="shared" si="3"/>
        <v>30</v>
      </c>
      <c r="AA5">
        <f t="shared" si="5"/>
        <v>101</v>
      </c>
      <c r="AC5" s="8" t="s">
        <v>159</v>
      </c>
      <c r="AD5" s="9">
        <v>35</v>
      </c>
    </row>
    <row r="6" spans="1:30" x14ac:dyDescent="0.25">
      <c r="A6">
        <v>4</v>
      </c>
      <c r="B6">
        <v>58</v>
      </c>
      <c r="C6" t="s">
        <v>240</v>
      </c>
      <c r="D6">
        <v>33</v>
      </c>
      <c r="E6">
        <v>33</v>
      </c>
      <c r="F6">
        <v>31</v>
      </c>
      <c r="G6">
        <v>29</v>
      </c>
      <c r="H6">
        <v>31</v>
      </c>
      <c r="I6">
        <v>29</v>
      </c>
      <c r="W6">
        <f t="shared" si="0"/>
        <v>186</v>
      </c>
      <c r="X6">
        <f t="shared" si="1"/>
        <v>29</v>
      </c>
      <c r="Y6">
        <f t="shared" si="2"/>
        <v>29</v>
      </c>
      <c r="Z6">
        <f t="shared" si="3"/>
        <v>31</v>
      </c>
      <c r="AA6">
        <f t="shared" si="5"/>
        <v>97</v>
      </c>
      <c r="AC6" s="8" t="s">
        <v>160</v>
      </c>
      <c r="AD6" s="9">
        <v>33</v>
      </c>
    </row>
    <row r="7" spans="1:30" x14ac:dyDescent="0.25">
      <c r="A7">
        <v>5</v>
      </c>
      <c r="B7">
        <v>36</v>
      </c>
      <c r="C7" t="s">
        <v>241</v>
      </c>
      <c r="D7">
        <v>31</v>
      </c>
      <c r="E7">
        <v>30</v>
      </c>
      <c r="F7">
        <v>35</v>
      </c>
      <c r="G7">
        <v>28</v>
      </c>
      <c r="H7">
        <v>30</v>
      </c>
      <c r="I7">
        <v>30</v>
      </c>
      <c r="W7">
        <f t="shared" si="0"/>
        <v>184</v>
      </c>
      <c r="X7">
        <f t="shared" si="1"/>
        <v>28</v>
      </c>
      <c r="Y7">
        <f t="shared" si="2"/>
        <v>30</v>
      </c>
      <c r="Z7">
        <f t="shared" si="3"/>
        <v>30</v>
      </c>
      <c r="AA7">
        <f t="shared" si="5"/>
        <v>96</v>
      </c>
      <c r="AC7" s="8" t="s">
        <v>161</v>
      </c>
      <c r="AD7" s="9">
        <v>31</v>
      </c>
    </row>
    <row r="8" spans="1:30" x14ac:dyDescent="0.25">
      <c r="A8">
        <v>6</v>
      </c>
      <c r="B8">
        <v>9</v>
      </c>
      <c r="C8" t="s">
        <v>100</v>
      </c>
      <c r="D8">
        <v>28</v>
      </c>
      <c r="E8">
        <v>28</v>
      </c>
      <c r="F8">
        <v>28</v>
      </c>
      <c r="G8">
        <v>27</v>
      </c>
      <c r="H8">
        <v>28</v>
      </c>
      <c r="I8">
        <v>27</v>
      </c>
      <c r="W8">
        <f t="shared" si="0"/>
        <v>166</v>
      </c>
      <c r="X8">
        <f t="shared" si="1"/>
        <v>27</v>
      </c>
      <c r="Y8">
        <f t="shared" si="2"/>
        <v>27</v>
      </c>
      <c r="Z8">
        <f t="shared" si="3"/>
        <v>28</v>
      </c>
      <c r="AA8">
        <f t="shared" si="5"/>
        <v>84</v>
      </c>
      <c r="AC8" s="8" t="s">
        <v>162</v>
      </c>
      <c r="AD8" s="9">
        <v>30</v>
      </c>
    </row>
    <row r="9" spans="1:30" x14ac:dyDescent="0.25">
      <c r="A9">
        <v>7</v>
      </c>
      <c r="B9">
        <v>16</v>
      </c>
      <c r="C9" t="s">
        <v>263</v>
      </c>
      <c r="D9">
        <v>0</v>
      </c>
      <c r="E9">
        <v>0</v>
      </c>
      <c r="F9">
        <v>0</v>
      </c>
      <c r="G9">
        <v>37</v>
      </c>
      <c r="H9" s="2">
        <f>37+1</f>
        <v>38</v>
      </c>
      <c r="I9">
        <v>28</v>
      </c>
      <c r="W9">
        <f t="shared" si="0"/>
        <v>103</v>
      </c>
      <c r="X9">
        <f t="shared" si="1"/>
        <v>0</v>
      </c>
      <c r="Y9">
        <f t="shared" si="2"/>
        <v>0</v>
      </c>
      <c r="Z9">
        <f t="shared" si="3"/>
        <v>0</v>
      </c>
      <c r="AA9">
        <f t="shared" si="5"/>
        <v>103</v>
      </c>
      <c r="AC9" s="8" t="s">
        <v>163</v>
      </c>
      <c r="AD9" s="9">
        <v>29</v>
      </c>
    </row>
    <row r="10" spans="1:30" x14ac:dyDescent="0.25">
      <c r="A10">
        <v>8</v>
      </c>
      <c r="B10">
        <v>67</v>
      </c>
      <c r="C10" t="s">
        <v>264</v>
      </c>
      <c r="D10">
        <v>0</v>
      </c>
      <c r="E10">
        <v>0</v>
      </c>
      <c r="F10">
        <v>0</v>
      </c>
      <c r="G10">
        <v>31</v>
      </c>
      <c r="H10">
        <v>33</v>
      </c>
      <c r="I10">
        <v>35</v>
      </c>
      <c r="W10">
        <f t="shared" si="0"/>
        <v>99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5"/>
        <v>99</v>
      </c>
      <c r="AC10" s="8" t="s">
        <v>164</v>
      </c>
      <c r="AD10" s="9">
        <v>28</v>
      </c>
    </row>
    <row r="11" spans="1:30" x14ac:dyDescent="0.25">
      <c r="A11">
        <v>9</v>
      </c>
      <c r="B11">
        <v>3</v>
      </c>
      <c r="C11" t="s">
        <v>99</v>
      </c>
      <c r="D11">
        <v>30</v>
      </c>
      <c r="E11">
        <v>31</v>
      </c>
      <c r="F11">
        <v>33</v>
      </c>
      <c r="G11">
        <v>0</v>
      </c>
      <c r="H11">
        <v>0</v>
      </c>
      <c r="I11">
        <v>0</v>
      </c>
      <c r="W11">
        <f t="shared" si="0"/>
        <v>94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5"/>
        <v>94</v>
      </c>
      <c r="AC11" s="8" t="s">
        <v>165</v>
      </c>
      <c r="AD11" s="9">
        <v>27</v>
      </c>
    </row>
    <row r="12" spans="1:30" x14ac:dyDescent="0.25">
      <c r="A12">
        <v>10</v>
      </c>
      <c r="B12">
        <v>81</v>
      </c>
      <c r="C12" t="s">
        <v>265</v>
      </c>
      <c r="D12">
        <v>0</v>
      </c>
      <c r="E12">
        <v>0</v>
      </c>
      <c r="F12">
        <v>0</v>
      </c>
      <c r="G12">
        <v>33</v>
      </c>
      <c r="H12">
        <v>27</v>
      </c>
      <c r="I12">
        <v>33</v>
      </c>
      <c r="W12">
        <f t="shared" si="0"/>
        <v>93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5"/>
        <v>93</v>
      </c>
      <c r="AC12" s="8" t="s">
        <v>166</v>
      </c>
      <c r="AD12" s="9">
        <v>26</v>
      </c>
    </row>
    <row r="13" spans="1:30" x14ac:dyDescent="0.25">
      <c r="A13">
        <v>11</v>
      </c>
      <c r="B13">
        <v>31</v>
      </c>
      <c r="C13" t="s">
        <v>101</v>
      </c>
      <c r="D13">
        <v>29</v>
      </c>
      <c r="E13">
        <v>29</v>
      </c>
      <c r="F13">
        <v>29</v>
      </c>
      <c r="G13">
        <v>0</v>
      </c>
      <c r="H13">
        <v>0</v>
      </c>
      <c r="I13">
        <v>0</v>
      </c>
      <c r="W13">
        <f t="shared" si="0"/>
        <v>87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5"/>
        <v>87</v>
      </c>
      <c r="AC13" s="8" t="s">
        <v>167</v>
      </c>
      <c r="AD13" s="9">
        <v>25</v>
      </c>
    </row>
    <row r="14" spans="1:30" x14ac:dyDescent="0.25">
      <c r="AC14" s="8" t="s">
        <v>168</v>
      </c>
      <c r="AD14" s="9">
        <v>24</v>
      </c>
    </row>
    <row r="15" spans="1:30" x14ac:dyDescent="0.25">
      <c r="AC15" s="8" t="s">
        <v>169</v>
      </c>
      <c r="AD15" s="9">
        <v>23</v>
      </c>
    </row>
    <row r="16" spans="1:30" x14ac:dyDescent="0.25">
      <c r="A16" s="3"/>
      <c r="B16" t="s">
        <v>14</v>
      </c>
      <c r="AC16" s="8" t="s">
        <v>170</v>
      </c>
      <c r="AD16" s="9">
        <v>22</v>
      </c>
    </row>
    <row r="17" spans="1:30" x14ac:dyDescent="0.25">
      <c r="A17" s="2"/>
      <c r="B17" t="s">
        <v>15</v>
      </c>
      <c r="AC17" s="8" t="s">
        <v>171</v>
      </c>
      <c r="AD17" s="9">
        <v>21</v>
      </c>
    </row>
    <row r="18" spans="1:30" x14ac:dyDescent="0.25">
      <c r="A18" s="4"/>
      <c r="B18" t="s">
        <v>16</v>
      </c>
      <c r="AC18" s="8" t="s">
        <v>172</v>
      </c>
      <c r="AD18" s="9">
        <v>20</v>
      </c>
    </row>
    <row r="19" spans="1:30" x14ac:dyDescent="0.25">
      <c r="A19" s="6"/>
      <c r="B19" t="s">
        <v>17</v>
      </c>
      <c r="AC19" s="8" t="s">
        <v>173</v>
      </c>
      <c r="AD19" s="9">
        <v>19</v>
      </c>
    </row>
    <row r="20" spans="1:30" x14ac:dyDescent="0.25">
      <c r="AC20" s="8" t="s">
        <v>174</v>
      </c>
      <c r="AD20" s="9">
        <v>18</v>
      </c>
    </row>
    <row r="21" spans="1:30" x14ac:dyDescent="0.25">
      <c r="AC21" s="8" t="s">
        <v>175</v>
      </c>
      <c r="AD21" s="9">
        <v>17</v>
      </c>
    </row>
    <row r="22" spans="1:30" x14ac:dyDescent="0.25">
      <c r="A22" t="s">
        <v>18</v>
      </c>
      <c r="AC22" s="8" t="s">
        <v>176</v>
      </c>
      <c r="AD22" s="9">
        <v>16</v>
      </c>
    </row>
    <row r="23" spans="1:30" x14ac:dyDescent="0.25">
      <c r="AC23" s="8"/>
      <c r="AD23" s="9"/>
    </row>
    <row r="24" spans="1:30" ht="15.75" thickBot="1" x14ac:dyDescent="0.3">
      <c r="AC24" s="10"/>
      <c r="AD24" s="11"/>
    </row>
  </sheetData>
  <sortState xmlns:xlrd2="http://schemas.microsoft.com/office/spreadsheetml/2017/richdata2" ref="B3:W13">
    <sortCondition descending="1" ref="W3:W13"/>
  </sortState>
  <mergeCells count="1">
    <mergeCell ref="AC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34"/>
  <sheetViews>
    <sheetView zoomScale="75" zoomScaleNormal="75" workbookViewId="0">
      <selection activeCell="S32" sqref="S32"/>
    </sheetView>
  </sheetViews>
  <sheetFormatPr defaultRowHeight="15" x14ac:dyDescent="0.25"/>
  <cols>
    <col min="1" max="1" width="14.140625" customWidth="1"/>
    <col min="2" max="2" width="9.85546875" customWidth="1"/>
    <col min="3" max="3" width="17.85546875" bestFit="1" customWidth="1"/>
    <col min="4" max="9" width="10.5703125"/>
    <col min="10" max="21" width="11.85546875" customWidth="1"/>
    <col min="23" max="26" width="12.140625" customWidth="1"/>
    <col min="27" max="27" width="9.42578125" customWidth="1"/>
    <col min="29" max="30" width="8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116</v>
      </c>
      <c r="C3" t="s">
        <v>139</v>
      </c>
      <c r="D3">
        <v>40</v>
      </c>
      <c r="E3" s="2">
        <f>37+1</f>
        <v>38</v>
      </c>
      <c r="F3">
        <v>37</v>
      </c>
      <c r="G3">
        <v>40</v>
      </c>
      <c r="H3" s="2">
        <f>40+1</f>
        <v>41</v>
      </c>
      <c r="I3" s="2">
        <f>37+1</f>
        <v>38</v>
      </c>
      <c r="W3">
        <f t="shared" ref="W3:W13" si="0">SUM(D3:V3)</f>
        <v>234</v>
      </c>
      <c r="X3">
        <f t="shared" ref="X3:X13" si="1">IF(ISERROR(SMALL($D3:$U3,1)),0,MAX(SMALL($D3:$U3,1),0))</f>
        <v>37</v>
      </c>
      <c r="Y3">
        <f t="shared" ref="Y3:Y13" si="2">IF(ISERROR(SMALL($D3:$U3,2)),0,MAX(SMALL($D3:$U3,2),0))</f>
        <v>38</v>
      </c>
      <c r="Z3">
        <f t="shared" ref="Z3:Z13" si="3">IF(ISERROR(SMALL($D3:$U3,3)),0,MAX(SMALL($D3:$U3,3),0))</f>
        <v>38</v>
      </c>
      <c r="AA3">
        <f t="shared" ref="AA3:AA13" si="4">+W3-X3-Y3-Z3</f>
        <v>121</v>
      </c>
      <c r="AC3" s="8" t="s">
        <v>157</v>
      </c>
      <c r="AD3" s="9">
        <v>40</v>
      </c>
    </row>
    <row r="4" spans="1:30" x14ac:dyDescent="0.25">
      <c r="A4">
        <v>2</v>
      </c>
      <c r="B4">
        <v>131</v>
      </c>
      <c r="C4" t="s">
        <v>140</v>
      </c>
      <c r="D4">
        <v>31</v>
      </c>
      <c r="E4">
        <v>40</v>
      </c>
      <c r="F4">
        <v>28</v>
      </c>
      <c r="G4" s="4">
        <f>1+37+1</f>
        <v>39</v>
      </c>
      <c r="H4">
        <v>37</v>
      </c>
      <c r="I4">
        <v>40</v>
      </c>
      <c r="W4">
        <f t="shared" si="0"/>
        <v>215</v>
      </c>
      <c r="X4">
        <f t="shared" si="1"/>
        <v>28</v>
      </c>
      <c r="Y4">
        <f t="shared" si="2"/>
        <v>31</v>
      </c>
      <c r="Z4">
        <f t="shared" si="3"/>
        <v>37</v>
      </c>
      <c r="AA4">
        <f t="shared" si="4"/>
        <v>119</v>
      </c>
      <c r="AC4" s="8" t="s">
        <v>158</v>
      </c>
      <c r="AD4" s="9">
        <v>37</v>
      </c>
    </row>
    <row r="5" spans="1:30" x14ac:dyDescent="0.25">
      <c r="A5">
        <v>3</v>
      </c>
      <c r="B5">
        <v>107</v>
      </c>
      <c r="C5" t="s">
        <v>138</v>
      </c>
      <c r="D5">
        <v>37</v>
      </c>
      <c r="E5">
        <v>30</v>
      </c>
      <c r="F5">
        <v>30</v>
      </c>
      <c r="G5">
        <v>33</v>
      </c>
      <c r="H5">
        <v>35</v>
      </c>
      <c r="I5">
        <v>31</v>
      </c>
      <c r="W5">
        <f t="shared" si="0"/>
        <v>196</v>
      </c>
      <c r="X5">
        <f t="shared" si="1"/>
        <v>30</v>
      </c>
      <c r="Y5">
        <f t="shared" si="2"/>
        <v>30</v>
      </c>
      <c r="Z5">
        <f t="shared" si="3"/>
        <v>31</v>
      </c>
      <c r="AA5">
        <f t="shared" si="4"/>
        <v>105</v>
      </c>
      <c r="AC5" s="8" t="s">
        <v>159</v>
      </c>
      <c r="AD5" s="9">
        <v>35</v>
      </c>
    </row>
    <row r="6" spans="1:30" x14ac:dyDescent="0.25">
      <c r="A6">
        <v>4</v>
      </c>
      <c r="B6">
        <v>124</v>
      </c>
      <c r="C6" t="s">
        <v>235</v>
      </c>
      <c r="D6">
        <v>29</v>
      </c>
      <c r="E6">
        <v>29</v>
      </c>
      <c r="F6">
        <v>27</v>
      </c>
      <c r="G6">
        <v>35</v>
      </c>
      <c r="H6">
        <v>33</v>
      </c>
      <c r="I6">
        <v>35</v>
      </c>
      <c r="W6">
        <f t="shared" si="0"/>
        <v>188</v>
      </c>
      <c r="X6">
        <f t="shared" si="1"/>
        <v>27</v>
      </c>
      <c r="Y6">
        <f t="shared" si="2"/>
        <v>29</v>
      </c>
      <c r="Z6">
        <f t="shared" si="3"/>
        <v>29</v>
      </c>
      <c r="AA6">
        <f t="shared" si="4"/>
        <v>103</v>
      </c>
      <c r="AC6" s="8" t="s">
        <v>160</v>
      </c>
      <c r="AD6" s="9">
        <v>33</v>
      </c>
    </row>
    <row r="7" spans="1:30" x14ac:dyDescent="0.25">
      <c r="A7">
        <v>5</v>
      </c>
      <c r="B7">
        <v>171</v>
      </c>
      <c r="C7" t="s">
        <v>141</v>
      </c>
      <c r="D7">
        <v>35</v>
      </c>
      <c r="E7">
        <v>27</v>
      </c>
      <c r="F7">
        <v>35</v>
      </c>
      <c r="G7">
        <v>30</v>
      </c>
      <c r="H7">
        <v>31</v>
      </c>
      <c r="I7">
        <v>28</v>
      </c>
      <c r="W7">
        <f t="shared" si="0"/>
        <v>186</v>
      </c>
      <c r="X7">
        <f t="shared" si="1"/>
        <v>27</v>
      </c>
      <c r="Y7">
        <f t="shared" si="2"/>
        <v>28</v>
      </c>
      <c r="Z7">
        <f t="shared" si="3"/>
        <v>30</v>
      </c>
      <c r="AA7">
        <f t="shared" si="4"/>
        <v>101</v>
      </c>
      <c r="AC7" s="8" t="s">
        <v>161</v>
      </c>
      <c r="AD7" s="9">
        <v>31</v>
      </c>
    </row>
    <row r="8" spans="1:30" x14ac:dyDescent="0.25">
      <c r="A8">
        <v>6</v>
      </c>
      <c r="B8">
        <v>177</v>
      </c>
      <c r="C8" t="s">
        <v>236</v>
      </c>
      <c r="D8">
        <v>27</v>
      </c>
      <c r="E8">
        <v>28</v>
      </c>
      <c r="F8">
        <v>29</v>
      </c>
      <c r="G8">
        <v>29</v>
      </c>
      <c r="H8">
        <v>29</v>
      </c>
      <c r="I8">
        <v>30</v>
      </c>
      <c r="W8">
        <f t="shared" si="0"/>
        <v>172</v>
      </c>
      <c r="X8">
        <f t="shared" si="1"/>
        <v>27</v>
      </c>
      <c r="Y8">
        <f t="shared" si="2"/>
        <v>28</v>
      </c>
      <c r="Z8">
        <f t="shared" si="3"/>
        <v>29</v>
      </c>
      <c r="AA8">
        <f t="shared" si="4"/>
        <v>88</v>
      </c>
      <c r="AC8" s="8" t="s">
        <v>162</v>
      </c>
      <c r="AD8" s="9">
        <v>30</v>
      </c>
    </row>
    <row r="9" spans="1:30" x14ac:dyDescent="0.25">
      <c r="A9">
        <v>7</v>
      </c>
      <c r="B9">
        <v>105</v>
      </c>
      <c r="C9" t="s">
        <v>237</v>
      </c>
      <c r="D9">
        <v>26</v>
      </c>
      <c r="E9">
        <v>26</v>
      </c>
      <c r="F9">
        <v>26</v>
      </c>
      <c r="G9">
        <v>28</v>
      </c>
      <c r="H9">
        <v>28</v>
      </c>
      <c r="I9">
        <v>29</v>
      </c>
      <c r="W9">
        <f t="shared" si="0"/>
        <v>163</v>
      </c>
      <c r="X9">
        <f t="shared" si="1"/>
        <v>26</v>
      </c>
      <c r="Y9">
        <f t="shared" si="2"/>
        <v>26</v>
      </c>
      <c r="Z9">
        <f t="shared" si="3"/>
        <v>26</v>
      </c>
      <c r="AA9">
        <f t="shared" si="4"/>
        <v>85</v>
      </c>
      <c r="AC9" s="8" t="s">
        <v>163</v>
      </c>
      <c r="AD9" s="9">
        <v>29</v>
      </c>
    </row>
    <row r="10" spans="1:30" x14ac:dyDescent="0.25">
      <c r="A10">
        <v>8</v>
      </c>
      <c r="B10">
        <v>191</v>
      </c>
      <c r="C10" t="s">
        <v>232</v>
      </c>
      <c r="D10" s="4">
        <f>1+33+1</f>
        <v>35</v>
      </c>
      <c r="E10">
        <v>35</v>
      </c>
      <c r="F10" s="2">
        <f>40+1</f>
        <v>41</v>
      </c>
      <c r="G10">
        <v>0</v>
      </c>
      <c r="H10">
        <v>0</v>
      </c>
      <c r="I10">
        <v>0</v>
      </c>
      <c r="W10">
        <f t="shared" si="0"/>
        <v>111</v>
      </c>
      <c r="X10">
        <f t="shared" si="1"/>
        <v>0</v>
      </c>
      <c r="Y10">
        <f t="shared" si="2"/>
        <v>0</v>
      </c>
      <c r="Z10">
        <f t="shared" si="3"/>
        <v>0</v>
      </c>
      <c r="AA10">
        <f t="shared" si="4"/>
        <v>111</v>
      </c>
      <c r="AC10" s="8" t="s">
        <v>164</v>
      </c>
      <c r="AD10" s="9">
        <v>28</v>
      </c>
    </row>
    <row r="11" spans="1:30" x14ac:dyDescent="0.25">
      <c r="A11">
        <v>9</v>
      </c>
      <c r="B11">
        <v>165</v>
      </c>
      <c r="C11" t="s">
        <v>233</v>
      </c>
      <c r="D11">
        <v>30</v>
      </c>
      <c r="E11">
        <v>33</v>
      </c>
      <c r="F11">
        <v>31</v>
      </c>
      <c r="G11">
        <v>0</v>
      </c>
      <c r="H11">
        <v>0</v>
      </c>
      <c r="I11">
        <v>0</v>
      </c>
      <c r="W11">
        <f t="shared" si="0"/>
        <v>94</v>
      </c>
      <c r="X11">
        <f t="shared" si="1"/>
        <v>0</v>
      </c>
      <c r="Y11">
        <f t="shared" si="2"/>
        <v>0</v>
      </c>
      <c r="Z11">
        <f t="shared" si="3"/>
        <v>0</v>
      </c>
      <c r="AA11">
        <f t="shared" si="4"/>
        <v>94</v>
      </c>
      <c r="AC11" s="8" t="s">
        <v>165</v>
      </c>
      <c r="AD11" s="9">
        <v>27</v>
      </c>
    </row>
    <row r="12" spans="1:30" x14ac:dyDescent="0.25">
      <c r="A12">
        <v>10</v>
      </c>
      <c r="B12">
        <v>164</v>
      </c>
      <c r="C12" t="s">
        <v>266</v>
      </c>
      <c r="D12">
        <v>0</v>
      </c>
      <c r="E12">
        <v>0</v>
      </c>
      <c r="F12">
        <v>0</v>
      </c>
      <c r="G12">
        <v>31</v>
      </c>
      <c r="H12">
        <v>30</v>
      </c>
      <c r="I12">
        <v>33</v>
      </c>
      <c r="W12">
        <f t="shared" si="0"/>
        <v>94</v>
      </c>
      <c r="X12">
        <f t="shared" si="1"/>
        <v>0</v>
      </c>
      <c r="Y12">
        <f t="shared" si="2"/>
        <v>0</v>
      </c>
      <c r="Z12">
        <f t="shared" si="3"/>
        <v>0</v>
      </c>
      <c r="AA12">
        <f t="shared" si="4"/>
        <v>94</v>
      </c>
      <c r="AC12" s="8" t="s">
        <v>166</v>
      </c>
      <c r="AD12" s="9">
        <v>26</v>
      </c>
    </row>
    <row r="13" spans="1:30" x14ac:dyDescent="0.25">
      <c r="A13">
        <v>11</v>
      </c>
      <c r="B13">
        <v>166</v>
      </c>
      <c r="C13" t="s">
        <v>234</v>
      </c>
      <c r="D13">
        <v>28</v>
      </c>
      <c r="E13">
        <v>31</v>
      </c>
      <c r="F13">
        <v>33</v>
      </c>
      <c r="G13">
        <v>0</v>
      </c>
      <c r="H13">
        <v>0</v>
      </c>
      <c r="I13">
        <v>0</v>
      </c>
      <c r="W13">
        <f t="shared" si="0"/>
        <v>92</v>
      </c>
      <c r="X13">
        <f t="shared" si="1"/>
        <v>0</v>
      </c>
      <c r="Y13">
        <f t="shared" si="2"/>
        <v>0</v>
      </c>
      <c r="Z13">
        <f t="shared" si="3"/>
        <v>0</v>
      </c>
      <c r="AA13">
        <f t="shared" si="4"/>
        <v>92</v>
      </c>
      <c r="AC13" s="8" t="s">
        <v>167</v>
      </c>
      <c r="AD13" s="9">
        <v>25</v>
      </c>
    </row>
    <row r="14" spans="1:30" x14ac:dyDescent="0.25">
      <c r="AC14" s="8" t="s">
        <v>168</v>
      </c>
      <c r="AD14" s="9">
        <v>24</v>
      </c>
    </row>
    <row r="15" spans="1:30" x14ac:dyDescent="0.25">
      <c r="AC15" s="8" t="s">
        <v>169</v>
      </c>
      <c r="AD15" s="9">
        <v>23</v>
      </c>
    </row>
    <row r="16" spans="1:30" x14ac:dyDescent="0.25">
      <c r="A16" s="7" t="s">
        <v>25</v>
      </c>
      <c r="AC16" s="8" t="s">
        <v>170</v>
      </c>
      <c r="AD16" s="9">
        <v>22</v>
      </c>
    </row>
    <row r="17" spans="1:30" x14ac:dyDescent="0.25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242</v>
      </c>
      <c r="H17" s="7" t="s">
        <v>243</v>
      </c>
      <c r="I17" s="7" t="s">
        <v>244</v>
      </c>
      <c r="J17" s="7" t="s">
        <v>19</v>
      </c>
      <c r="K17" s="7" t="s">
        <v>20</v>
      </c>
      <c r="L17" s="7" t="s">
        <v>21</v>
      </c>
      <c r="M17" s="7" t="s">
        <v>3</v>
      </c>
      <c r="N17" s="7" t="s">
        <v>4</v>
      </c>
      <c r="O17" s="7" t="s">
        <v>5</v>
      </c>
      <c r="P17" s="7" t="s">
        <v>22</v>
      </c>
      <c r="Q17" s="7" t="s">
        <v>23</v>
      </c>
      <c r="R17" s="7" t="s">
        <v>24</v>
      </c>
      <c r="S17" s="7" t="s">
        <v>6</v>
      </c>
      <c r="T17" s="7" t="s">
        <v>7</v>
      </c>
      <c r="U17" s="7" t="s">
        <v>8</v>
      </c>
      <c r="V17" s="7"/>
      <c r="W17" s="7" t="s">
        <v>9</v>
      </c>
      <c r="X17" s="7" t="s">
        <v>10</v>
      </c>
      <c r="Y17" s="7" t="s">
        <v>11</v>
      </c>
      <c r="Z17" s="7" t="s">
        <v>12</v>
      </c>
      <c r="AA17" s="7" t="s">
        <v>13</v>
      </c>
      <c r="AC17" s="8" t="s">
        <v>171</v>
      </c>
      <c r="AD17" s="9">
        <v>21</v>
      </c>
    </row>
    <row r="18" spans="1:30" x14ac:dyDescent="0.25">
      <c r="AC18" s="8" t="s">
        <v>172</v>
      </c>
      <c r="AD18" s="9">
        <v>20</v>
      </c>
    </row>
    <row r="19" spans="1:30" x14ac:dyDescent="0.25">
      <c r="A19">
        <v>1</v>
      </c>
      <c r="B19">
        <v>124</v>
      </c>
      <c r="C19" t="s">
        <v>235</v>
      </c>
      <c r="D19">
        <v>35</v>
      </c>
      <c r="E19">
        <v>33</v>
      </c>
      <c r="F19">
        <v>31</v>
      </c>
      <c r="G19" s="4">
        <f>1+40+1</f>
        <v>42</v>
      </c>
      <c r="H19" s="2">
        <f t="shared" ref="H19:I19" si="5">40+1</f>
        <v>41</v>
      </c>
      <c r="I19" s="2">
        <f t="shared" si="5"/>
        <v>41</v>
      </c>
      <c r="W19">
        <f t="shared" ref="W19:W25" si="6">SUM(D19:V19)</f>
        <v>223</v>
      </c>
      <c r="X19">
        <f t="shared" ref="X19:X25" si="7">IF(ISERROR(SMALL($D19:$U19,1)),0,MAX(SMALL($D19:$U19,1),0))</f>
        <v>31</v>
      </c>
      <c r="Y19">
        <f t="shared" ref="Y19:Y25" si="8">IF(ISERROR(SMALL($D19:$U19,2)),0,MAX(SMALL($D19:$U19,2),0))</f>
        <v>33</v>
      </c>
      <c r="Z19">
        <f t="shared" ref="Z19:Z25" si="9">IF(ISERROR(SMALL($D19:$U19,3)),0,MAX(SMALL($D19:$U19,3),0))</f>
        <v>35</v>
      </c>
      <c r="AA19">
        <f t="shared" ref="AA19:AA25" si="10">+W19-X19-Y19-Z19</f>
        <v>124</v>
      </c>
      <c r="AC19" s="8" t="s">
        <v>173</v>
      </c>
      <c r="AD19" s="9">
        <v>19</v>
      </c>
    </row>
    <row r="20" spans="1:30" x14ac:dyDescent="0.25">
      <c r="A20">
        <v>2</v>
      </c>
      <c r="B20">
        <v>177</v>
      </c>
      <c r="C20" t="s">
        <v>236</v>
      </c>
      <c r="D20">
        <v>31</v>
      </c>
      <c r="E20">
        <v>31</v>
      </c>
      <c r="F20">
        <v>33</v>
      </c>
      <c r="G20">
        <v>35</v>
      </c>
      <c r="H20">
        <v>35</v>
      </c>
      <c r="I20">
        <v>35</v>
      </c>
      <c r="W20">
        <f t="shared" si="6"/>
        <v>200</v>
      </c>
      <c r="X20">
        <f t="shared" si="7"/>
        <v>31</v>
      </c>
      <c r="Y20">
        <f t="shared" si="8"/>
        <v>31</v>
      </c>
      <c r="Z20">
        <f t="shared" si="9"/>
        <v>33</v>
      </c>
      <c r="AA20">
        <f t="shared" si="10"/>
        <v>105</v>
      </c>
      <c r="AC20" s="8" t="s">
        <v>174</v>
      </c>
      <c r="AD20" s="9">
        <v>18</v>
      </c>
    </row>
    <row r="21" spans="1:30" x14ac:dyDescent="0.25">
      <c r="A21">
        <v>4</v>
      </c>
      <c r="B21">
        <v>105</v>
      </c>
      <c r="C21" t="s">
        <v>237</v>
      </c>
      <c r="D21">
        <v>30</v>
      </c>
      <c r="E21">
        <v>30</v>
      </c>
      <c r="F21">
        <v>30</v>
      </c>
      <c r="G21">
        <v>33</v>
      </c>
      <c r="H21">
        <v>33</v>
      </c>
      <c r="I21">
        <v>33</v>
      </c>
      <c r="W21">
        <f t="shared" si="6"/>
        <v>189</v>
      </c>
      <c r="X21">
        <f t="shared" si="7"/>
        <v>30</v>
      </c>
      <c r="Y21">
        <f t="shared" si="8"/>
        <v>30</v>
      </c>
      <c r="Z21">
        <f t="shared" si="9"/>
        <v>30</v>
      </c>
      <c r="AA21">
        <f t="shared" si="10"/>
        <v>99</v>
      </c>
      <c r="AC21" s="8" t="s">
        <v>175</v>
      </c>
      <c r="AD21" s="9">
        <v>17</v>
      </c>
    </row>
    <row r="22" spans="1:30" x14ac:dyDescent="0.25">
      <c r="A22">
        <v>3</v>
      </c>
      <c r="B22">
        <v>191</v>
      </c>
      <c r="C22" t="s">
        <v>232</v>
      </c>
      <c r="D22" s="4">
        <f>1+40+1</f>
        <v>42</v>
      </c>
      <c r="E22" s="2">
        <f>40+1</f>
        <v>41</v>
      </c>
      <c r="F22" s="2">
        <f>40+1</f>
        <v>41</v>
      </c>
      <c r="G22">
        <v>0</v>
      </c>
      <c r="H22">
        <v>0</v>
      </c>
      <c r="I22">
        <v>0</v>
      </c>
      <c r="W22">
        <f t="shared" si="6"/>
        <v>124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124</v>
      </c>
      <c r="AC22" s="8" t="s">
        <v>176</v>
      </c>
      <c r="AD22" s="9">
        <v>16</v>
      </c>
    </row>
    <row r="23" spans="1:30" x14ac:dyDescent="0.25">
      <c r="A23">
        <v>5</v>
      </c>
      <c r="B23">
        <v>164</v>
      </c>
      <c r="C23" t="s">
        <v>266</v>
      </c>
      <c r="D23">
        <v>0</v>
      </c>
      <c r="E23">
        <v>0</v>
      </c>
      <c r="F23">
        <v>0</v>
      </c>
      <c r="G23">
        <v>37</v>
      </c>
      <c r="H23">
        <v>37</v>
      </c>
      <c r="I23">
        <v>37</v>
      </c>
      <c r="W23">
        <f t="shared" si="6"/>
        <v>111</v>
      </c>
      <c r="X23">
        <f t="shared" si="7"/>
        <v>0</v>
      </c>
      <c r="Y23">
        <f t="shared" si="8"/>
        <v>0</v>
      </c>
      <c r="Z23">
        <f t="shared" si="9"/>
        <v>0</v>
      </c>
      <c r="AA23">
        <f t="shared" si="10"/>
        <v>111</v>
      </c>
      <c r="AC23" s="8"/>
      <c r="AD23" s="9"/>
    </row>
    <row r="24" spans="1:30" ht="15.75" thickBot="1" x14ac:dyDescent="0.3">
      <c r="A24">
        <v>6</v>
      </c>
      <c r="B24">
        <v>165</v>
      </c>
      <c r="C24" t="s">
        <v>233</v>
      </c>
      <c r="D24">
        <v>37</v>
      </c>
      <c r="E24">
        <v>37</v>
      </c>
      <c r="F24">
        <v>35</v>
      </c>
      <c r="G24">
        <v>0</v>
      </c>
      <c r="H24">
        <v>0</v>
      </c>
      <c r="I24">
        <v>0</v>
      </c>
      <c r="W24">
        <f t="shared" si="6"/>
        <v>109</v>
      </c>
      <c r="X24">
        <f t="shared" si="7"/>
        <v>0</v>
      </c>
      <c r="Y24">
        <f t="shared" si="8"/>
        <v>0</v>
      </c>
      <c r="Z24">
        <f t="shared" si="9"/>
        <v>0</v>
      </c>
      <c r="AA24">
        <f t="shared" si="10"/>
        <v>109</v>
      </c>
      <c r="AC24" s="10"/>
      <c r="AD24" s="11"/>
    </row>
    <row r="25" spans="1:30" x14ac:dyDescent="0.25">
      <c r="A25">
        <v>7</v>
      </c>
      <c r="B25">
        <v>166</v>
      </c>
      <c r="C25" t="s">
        <v>234</v>
      </c>
      <c r="D25">
        <v>33</v>
      </c>
      <c r="E25">
        <v>35</v>
      </c>
      <c r="F25">
        <v>37</v>
      </c>
      <c r="G25">
        <v>0</v>
      </c>
      <c r="H25">
        <v>0</v>
      </c>
      <c r="I25">
        <v>0</v>
      </c>
      <c r="W25">
        <f t="shared" si="6"/>
        <v>105</v>
      </c>
      <c r="X25">
        <f t="shared" si="7"/>
        <v>0</v>
      </c>
      <c r="Y25">
        <f t="shared" si="8"/>
        <v>0</v>
      </c>
      <c r="Z25">
        <f t="shared" si="9"/>
        <v>0</v>
      </c>
      <c r="AA25">
        <f t="shared" si="10"/>
        <v>105</v>
      </c>
    </row>
    <row r="28" spans="1:30" x14ac:dyDescent="0.25">
      <c r="A28" s="3"/>
      <c r="B28" t="s">
        <v>14</v>
      </c>
    </row>
    <row r="29" spans="1:30" x14ac:dyDescent="0.25">
      <c r="A29" s="2"/>
      <c r="B29" t="s">
        <v>15</v>
      </c>
    </row>
    <row r="30" spans="1:30" x14ac:dyDescent="0.25">
      <c r="A30" s="4"/>
      <c r="B30" t="s">
        <v>16</v>
      </c>
    </row>
    <row r="31" spans="1:30" x14ac:dyDescent="0.25">
      <c r="A31" s="6"/>
      <c r="B31" t="s">
        <v>17</v>
      </c>
    </row>
    <row r="32" spans="1:30" x14ac:dyDescent="0.25">
      <c r="AC32" s="1"/>
      <c r="AD32" s="1"/>
    </row>
    <row r="34" spans="1:1" x14ac:dyDescent="0.25">
      <c r="A34" t="s">
        <v>18</v>
      </c>
    </row>
  </sheetData>
  <sortState xmlns:xlrd2="http://schemas.microsoft.com/office/spreadsheetml/2017/richdata2" ref="B3:W13">
    <sortCondition descending="1" ref="W3:W13"/>
  </sortState>
  <mergeCells count="1">
    <mergeCell ref="AC1:AD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F2FD-2138-4759-B15A-FDA465878FA3}">
  <dimension ref="A1:AD43"/>
  <sheetViews>
    <sheetView zoomScale="75" zoomScaleNormal="75" workbookViewId="0">
      <selection activeCell="O16" sqref="O16"/>
    </sheetView>
  </sheetViews>
  <sheetFormatPr defaultRowHeight="15" x14ac:dyDescent="0.25"/>
  <cols>
    <col min="3" max="3" width="26.42578125" bestFit="1" customWidth="1"/>
    <col min="10" max="21" width="11.85546875" customWidth="1"/>
    <col min="23" max="26" width="12.140625" customWidth="1"/>
    <col min="27" max="27" width="9.42578125" customWidth="1"/>
    <col min="29" max="30" width="8" customWidth="1"/>
  </cols>
  <sheetData>
    <row r="1" spans="1:30" ht="15.75" thickBot="1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242</v>
      </c>
      <c r="H1" s="7" t="s">
        <v>243</v>
      </c>
      <c r="I1" s="7" t="s">
        <v>244</v>
      </c>
      <c r="J1" s="7" t="s">
        <v>19</v>
      </c>
      <c r="K1" s="7" t="s">
        <v>20</v>
      </c>
      <c r="L1" s="7" t="s">
        <v>21</v>
      </c>
      <c r="M1" s="7" t="s">
        <v>3</v>
      </c>
      <c r="N1" s="7" t="s">
        <v>4</v>
      </c>
      <c r="O1" s="7" t="s">
        <v>5</v>
      </c>
      <c r="P1" s="7" t="s">
        <v>22</v>
      </c>
      <c r="Q1" s="7" t="s">
        <v>23</v>
      </c>
      <c r="R1" s="7" t="s">
        <v>24</v>
      </c>
      <c r="S1" s="7" t="s">
        <v>6</v>
      </c>
      <c r="T1" s="7" t="s">
        <v>7</v>
      </c>
      <c r="U1" s="7" t="s">
        <v>8</v>
      </c>
      <c r="V1" s="7"/>
      <c r="W1" s="7" t="s">
        <v>9</v>
      </c>
      <c r="X1" s="7" t="s">
        <v>10</v>
      </c>
      <c r="Y1" s="7" t="s">
        <v>11</v>
      </c>
      <c r="Z1" s="7" t="s">
        <v>12</v>
      </c>
      <c r="AA1" s="7" t="s">
        <v>13</v>
      </c>
      <c r="AC1" s="17" t="s">
        <v>156</v>
      </c>
      <c r="AD1" s="18"/>
    </row>
    <row r="2" spans="1:30" x14ac:dyDescent="0.25">
      <c r="AC2" s="8"/>
      <c r="AD2" s="9"/>
    </row>
    <row r="3" spans="1:30" x14ac:dyDescent="0.25">
      <c r="A3">
        <v>1</v>
      </c>
      <c r="B3">
        <v>204</v>
      </c>
      <c r="C3" t="s">
        <v>134</v>
      </c>
      <c r="D3">
        <v>35</v>
      </c>
      <c r="E3">
        <v>35</v>
      </c>
      <c r="F3">
        <v>37</v>
      </c>
      <c r="G3" s="3">
        <f>1+35+1</f>
        <v>37</v>
      </c>
      <c r="H3">
        <v>40</v>
      </c>
      <c r="I3" s="2">
        <f>40+1</f>
        <v>41</v>
      </c>
      <c r="W3">
        <f t="shared" ref="W3:W24" si="0">SUM(D3:V3)</f>
        <v>225</v>
      </c>
      <c r="X3">
        <f t="shared" ref="X3:X24" si="1">IF(ISERROR(SMALL($D3:$U3,1)),0,MAX(SMALL($D3:$U3,1),0))</f>
        <v>35</v>
      </c>
      <c r="Y3">
        <f t="shared" ref="Y3:Y24" si="2">IF(ISERROR(SMALL($D3:$U3,2)),0,MAX(SMALL($D3:$U3,2),0))</f>
        <v>35</v>
      </c>
      <c r="Z3">
        <f t="shared" ref="Z3:Z24" si="3">IF(ISERROR(SMALL($D3:$U3,3)),0,MAX(SMALL($D3:$U3,3),0))</f>
        <v>37</v>
      </c>
      <c r="AA3">
        <f t="shared" ref="AA3:AA22" si="4">+W3-X3-Y3-Z3</f>
        <v>118</v>
      </c>
      <c r="AC3" s="8" t="s">
        <v>157</v>
      </c>
      <c r="AD3" s="9">
        <v>40</v>
      </c>
    </row>
    <row r="4" spans="1:30" x14ac:dyDescent="0.25">
      <c r="A4">
        <v>2</v>
      </c>
      <c r="B4">
        <v>212</v>
      </c>
      <c r="C4" t="s">
        <v>126</v>
      </c>
      <c r="D4" s="4">
        <f>37+2</f>
        <v>39</v>
      </c>
      <c r="E4">
        <v>40</v>
      </c>
      <c r="F4" s="2">
        <f>35+1</f>
        <v>36</v>
      </c>
      <c r="G4">
        <v>40</v>
      </c>
      <c r="H4">
        <v>37</v>
      </c>
      <c r="I4">
        <v>28</v>
      </c>
      <c r="W4">
        <f t="shared" si="0"/>
        <v>220</v>
      </c>
      <c r="X4">
        <f t="shared" si="1"/>
        <v>28</v>
      </c>
      <c r="Y4">
        <f t="shared" si="2"/>
        <v>36</v>
      </c>
      <c r="Z4">
        <f t="shared" si="3"/>
        <v>37</v>
      </c>
      <c r="AA4">
        <f t="shared" si="4"/>
        <v>119</v>
      </c>
      <c r="AC4" s="8" t="s">
        <v>158</v>
      </c>
      <c r="AD4" s="9">
        <v>37</v>
      </c>
    </row>
    <row r="5" spans="1:30" x14ac:dyDescent="0.25">
      <c r="A5">
        <v>3</v>
      </c>
      <c r="B5">
        <v>219</v>
      </c>
      <c r="C5" t="s">
        <v>128</v>
      </c>
      <c r="D5">
        <v>29</v>
      </c>
      <c r="E5">
        <v>28</v>
      </c>
      <c r="F5">
        <v>33</v>
      </c>
      <c r="G5">
        <v>33</v>
      </c>
      <c r="H5">
        <v>31</v>
      </c>
      <c r="I5">
        <v>33</v>
      </c>
      <c r="W5">
        <f t="shared" si="0"/>
        <v>187</v>
      </c>
      <c r="X5">
        <f t="shared" si="1"/>
        <v>28</v>
      </c>
      <c r="Y5">
        <f t="shared" si="2"/>
        <v>29</v>
      </c>
      <c r="Z5">
        <f t="shared" si="3"/>
        <v>31</v>
      </c>
      <c r="AA5">
        <f t="shared" si="4"/>
        <v>99</v>
      </c>
      <c r="AC5" s="8" t="s">
        <v>159</v>
      </c>
      <c r="AD5" s="9">
        <v>35</v>
      </c>
    </row>
    <row r="6" spans="1:30" x14ac:dyDescent="0.25">
      <c r="A6">
        <v>4</v>
      </c>
      <c r="B6">
        <v>242</v>
      </c>
      <c r="C6" t="s">
        <v>227</v>
      </c>
      <c r="D6">
        <v>33</v>
      </c>
      <c r="E6">
        <v>37</v>
      </c>
      <c r="F6">
        <v>40</v>
      </c>
      <c r="G6">
        <v>28</v>
      </c>
      <c r="H6">
        <v>24</v>
      </c>
      <c r="I6">
        <v>20</v>
      </c>
      <c r="W6">
        <f t="shared" si="0"/>
        <v>182</v>
      </c>
      <c r="X6">
        <f t="shared" si="1"/>
        <v>20</v>
      </c>
      <c r="Y6">
        <f t="shared" si="2"/>
        <v>24</v>
      </c>
      <c r="Z6">
        <f t="shared" si="3"/>
        <v>28</v>
      </c>
      <c r="AA6">
        <f t="shared" si="4"/>
        <v>110</v>
      </c>
      <c r="AC6" s="8" t="s">
        <v>160</v>
      </c>
      <c r="AD6" s="9">
        <v>33</v>
      </c>
    </row>
    <row r="7" spans="1:30" x14ac:dyDescent="0.25">
      <c r="A7">
        <v>5</v>
      </c>
      <c r="B7">
        <v>227</v>
      </c>
      <c r="C7" t="s">
        <v>131</v>
      </c>
      <c r="D7">
        <v>21</v>
      </c>
      <c r="E7">
        <v>31</v>
      </c>
      <c r="F7">
        <v>31</v>
      </c>
      <c r="G7">
        <v>30</v>
      </c>
      <c r="H7">
        <v>33</v>
      </c>
      <c r="I7">
        <v>31</v>
      </c>
      <c r="W7">
        <f t="shared" si="0"/>
        <v>177</v>
      </c>
      <c r="X7">
        <f t="shared" si="1"/>
        <v>21</v>
      </c>
      <c r="Y7">
        <f t="shared" si="2"/>
        <v>30</v>
      </c>
      <c r="Z7">
        <f t="shared" si="3"/>
        <v>31</v>
      </c>
      <c r="AA7">
        <f t="shared" si="4"/>
        <v>95</v>
      </c>
      <c r="AC7" s="8" t="s">
        <v>161</v>
      </c>
      <c r="AD7" s="9">
        <v>31</v>
      </c>
    </row>
    <row r="8" spans="1:30" x14ac:dyDescent="0.25">
      <c r="A8">
        <v>6</v>
      </c>
      <c r="B8">
        <v>234</v>
      </c>
      <c r="C8" t="s">
        <v>132</v>
      </c>
      <c r="D8">
        <v>27</v>
      </c>
      <c r="E8">
        <v>33</v>
      </c>
      <c r="F8">
        <v>27</v>
      </c>
      <c r="G8">
        <v>25</v>
      </c>
      <c r="H8">
        <v>28</v>
      </c>
      <c r="I8">
        <v>30</v>
      </c>
      <c r="W8">
        <f t="shared" si="0"/>
        <v>170</v>
      </c>
      <c r="X8">
        <f t="shared" si="1"/>
        <v>25</v>
      </c>
      <c r="Y8">
        <f t="shared" si="2"/>
        <v>27</v>
      </c>
      <c r="Z8">
        <f t="shared" si="3"/>
        <v>27</v>
      </c>
      <c r="AA8">
        <f t="shared" si="4"/>
        <v>91</v>
      </c>
      <c r="AC8" s="8" t="s">
        <v>162</v>
      </c>
      <c r="AD8" s="9">
        <v>30</v>
      </c>
    </row>
    <row r="9" spans="1:30" x14ac:dyDescent="0.25">
      <c r="A9">
        <v>7</v>
      </c>
      <c r="B9">
        <v>224</v>
      </c>
      <c r="C9" t="s">
        <v>130</v>
      </c>
      <c r="D9">
        <v>24</v>
      </c>
      <c r="E9">
        <v>24</v>
      </c>
      <c r="F9">
        <v>24</v>
      </c>
      <c r="G9">
        <v>31</v>
      </c>
      <c r="H9">
        <v>29</v>
      </c>
      <c r="I9">
        <v>35</v>
      </c>
      <c r="W9">
        <f t="shared" si="0"/>
        <v>167</v>
      </c>
      <c r="X9">
        <f t="shared" si="1"/>
        <v>24</v>
      </c>
      <c r="Y9">
        <f t="shared" si="2"/>
        <v>24</v>
      </c>
      <c r="Z9">
        <f t="shared" si="3"/>
        <v>24</v>
      </c>
      <c r="AA9">
        <f t="shared" si="4"/>
        <v>95</v>
      </c>
      <c r="AC9" s="8" t="s">
        <v>163</v>
      </c>
      <c r="AD9" s="9">
        <v>29</v>
      </c>
    </row>
    <row r="10" spans="1:30" x14ac:dyDescent="0.25">
      <c r="A10">
        <v>8</v>
      </c>
      <c r="B10">
        <v>286</v>
      </c>
      <c r="C10" t="s">
        <v>137</v>
      </c>
      <c r="D10">
        <v>26</v>
      </c>
      <c r="E10">
        <v>25</v>
      </c>
      <c r="F10">
        <v>29</v>
      </c>
      <c r="G10">
        <v>27</v>
      </c>
      <c r="H10">
        <v>27</v>
      </c>
      <c r="I10">
        <v>24</v>
      </c>
      <c r="W10">
        <f t="shared" si="0"/>
        <v>158</v>
      </c>
      <c r="X10">
        <f t="shared" si="1"/>
        <v>24</v>
      </c>
      <c r="Y10">
        <f t="shared" si="2"/>
        <v>25</v>
      </c>
      <c r="Z10">
        <f t="shared" si="3"/>
        <v>26</v>
      </c>
      <c r="AA10">
        <f t="shared" si="4"/>
        <v>83</v>
      </c>
      <c r="AC10" s="8" t="s">
        <v>164</v>
      </c>
      <c r="AD10" s="9">
        <v>28</v>
      </c>
    </row>
    <row r="11" spans="1:30" x14ac:dyDescent="0.25">
      <c r="A11">
        <v>9</v>
      </c>
      <c r="B11">
        <v>235</v>
      </c>
      <c r="C11" t="s">
        <v>133</v>
      </c>
      <c r="D11">
        <v>23</v>
      </c>
      <c r="E11">
        <v>20</v>
      </c>
      <c r="F11">
        <v>22</v>
      </c>
      <c r="G11">
        <v>29</v>
      </c>
      <c r="H11">
        <v>30</v>
      </c>
      <c r="I11">
        <v>27</v>
      </c>
      <c r="W11">
        <f t="shared" si="0"/>
        <v>151</v>
      </c>
      <c r="X11">
        <f t="shared" si="1"/>
        <v>20</v>
      </c>
      <c r="Y11">
        <f t="shared" si="2"/>
        <v>22</v>
      </c>
      <c r="Z11">
        <f t="shared" si="3"/>
        <v>23</v>
      </c>
      <c r="AA11">
        <f t="shared" si="4"/>
        <v>86</v>
      </c>
      <c r="AC11" s="8" t="s">
        <v>165</v>
      </c>
      <c r="AD11" s="9">
        <v>27</v>
      </c>
    </row>
    <row r="12" spans="1:30" x14ac:dyDescent="0.25">
      <c r="A12">
        <v>10</v>
      </c>
      <c r="B12">
        <v>243</v>
      </c>
      <c r="C12" t="s">
        <v>229</v>
      </c>
      <c r="D12">
        <v>18</v>
      </c>
      <c r="E12">
        <v>26</v>
      </c>
      <c r="F12">
        <v>28</v>
      </c>
      <c r="G12">
        <v>20</v>
      </c>
      <c r="H12" s="2">
        <v>26</v>
      </c>
      <c r="I12">
        <v>29</v>
      </c>
      <c r="W12">
        <f t="shared" si="0"/>
        <v>147</v>
      </c>
      <c r="X12">
        <f t="shared" si="1"/>
        <v>18</v>
      </c>
      <c r="Y12">
        <f t="shared" si="2"/>
        <v>20</v>
      </c>
      <c r="Z12">
        <f t="shared" si="3"/>
        <v>26</v>
      </c>
      <c r="AA12">
        <f t="shared" si="4"/>
        <v>83</v>
      </c>
      <c r="AC12" s="8" t="s">
        <v>166</v>
      </c>
      <c r="AD12" s="9">
        <v>26</v>
      </c>
    </row>
    <row r="13" spans="1:30" x14ac:dyDescent="0.25">
      <c r="A13">
        <v>11</v>
      </c>
      <c r="B13">
        <v>210</v>
      </c>
      <c r="C13" t="s">
        <v>124</v>
      </c>
      <c r="D13">
        <v>31</v>
      </c>
      <c r="E13">
        <v>30</v>
      </c>
      <c r="F13">
        <v>30</v>
      </c>
      <c r="G13" s="6" t="s">
        <v>17</v>
      </c>
      <c r="H13">
        <v>26</v>
      </c>
      <c r="I13">
        <v>22</v>
      </c>
      <c r="W13">
        <f t="shared" si="0"/>
        <v>139</v>
      </c>
      <c r="X13">
        <f t="shared" si="1"/>
        <v>22</v>
      </c>
      <c r="Y13">
        <f t="shared" si="2"/>
        <v>26</v>
      </c>
      <c r="Z13">
        <f t="shared" si="3"/>
        <v>30</v>
      </c>
      <c r="AA13">
        <f t="shared" si="4"/>
        <v>61</v>
      </c>
      <c r="AC13" s="8" t="s">
        <v>167</v>
      </c>
      <c r="AD13" s="9">
        <v>25</v>
      </c>
    </row>
    <row r="14" spans="1:30" x14ac:dyDescent="0.25">
      <c r="A14">
        <v>12</v>
      </c>
      <c r="B14">
        <v>244</v>
      </c>
      <c r="C14" t="s">
        <v>230</v>
      </c>
      <c r="D14">
        <v>20</v>
      </c>
      <c r="E14">
        <v>21</v>
      </c>
      <c r="F14">
        <v>19</v>
      </c>
      <c r="G14">
        <v>26</v>
      </c>
      <c r="H14">
        <v>22</v>
      </c>
      <c r="I14">
        <v>25</v>
      </c>
      <c r="W14">
        <f t="shared" si="0"/>
        <v>133</v>
      </c>
      <c r="X14">
        <f t="shared" si="1"/>
        <v>19</v>
      </c>
      <c r="Y14">
        <f t="shared" si="2"/>
        <v>20</v>
      </c>
      <c r="Z14">
        <f t="shared" si="3"/>
        <v>21</v>
      </c>
      <c r="AA14">
        <f t="shared" si="4"/>
        <v>73</v>
      </c>
      <c r="AC14" s="8" t="s">
        <v>168</v>
      </c>
      <c r="AD14" s="9">
        <v>24</v>
      </c>
    </row>
    <row r="15" spans="1:30" x14ac:dyDescent="0.25">
      <c r="A15">
        <v>13</v>
      </c>
      <c r="B15">
        <v>277</v>
      </c>
      <c r="C15" t="s">
        <v>136</v>
      </c>
      <c r="D15">
        <v>40</v>
      </c>
      <c r="E15">
        <v>0</v>
      </c>
      <c r="F15">
        <v>25</v>
      </c>
      <c r="G15">
        <v>21</v>
      </c>
      <c r="H15">
        <v>19</v>
      </c>
      <c r="I15">
        <v>21</v>
      </c>
      <c r="W15">
        <f t="shared" si="0"/>
        <v>126</v>
      </c>
      <c r="X15">
        <f t="shared" si="1"/>
        <v>0</v>
      </c>
      <c r="Y15">
        <f t="shared" si="2"/>
        <v>19</v>
      </c>
      <c r="Z15">
        <f t="shared" si="3"/>
        <v>21</v>
      </c>
      <c r="AA15">
        <f t="shared" si="4"/>
        <v>86</v>
      </c>
      <c r="AC15" s="8" t="s">
        <v>169</v>
      </c>
      <c r="AD15" s="9">
        <v>23</v>
      </c>
    </row>
    <row r="16" spans="1:30" x14ac:dyDescent="0.25">
      <c r="A16">
        <v>14</v>
      </c>
      <c r="B16">
        <v>211</v>
      </c>
      <c r="C16" t="s">
        <v>125</v>
      </c>
      <c r="D16">
        <v>25</v>
      </c>
      <c r="E16">
        <v>22</v>
      </c>
      <c r="F16">
        <v>20</v>
      </c>
      <c r="G16">
        <v>24</v>
      </c>
      <c r="H16">
        <v>21</v>
      </c>
      <c r="I16" s="6" t="s">
        <v>17</v>
      </c>
      <c r="W16">
        <f t="shared" si="0"/>
        <v>112</v>
      </c>
      <c r="X16">
        <f t="shared" si="1"/>
        <v>20</v>
      </c>
      <c r="Y16">
        <f t="shared" si="2"/>
        <v>21</v>
      </c>
      <c r="Z16">
        <f t="shared" si="3"/>
        <v>22</v>
      </c>
      <c r="AA16">
        <f t="shared" si="4"/>
        <v>49</v>
      </c>
      <c r="AC16" s="8" t="s">
        <v>170</v>
      </c>
      <c r="AD16" s="9">
        <v>22</v>
      </c>
    </row>
    <row r="17" spans="1:30" x14ac:dyDescent="0.25">
      <c r="A17">
        <v>15</v>
      </c>
      <c r="B17">
        <v>240</v>
      </c>
      <c r="C17" t="s">
        <v>268</v>
      </c>
      <c r="D17">
        <v>0</v>
      </c>
      <c r="E17">
        <v>0</v>
      </c>
      <c r="F17">
        <v>0</v>
      </c>
      <c r="G17">
        <v>37</v>
      </c>
      <c r="H17">
        <v>35</v>
      </c>
      <c r="I17">
        <v>37</v>
      </c>
      <c r="W17">
        <f t="shared" si="0"/>
        <v>109</v>
      </c>
      <c r="X17">
        <f t="shared" si="1"/>
        <v>0</v>
      </c>
      <c r="Y17">
        <f t="shared" si="2"/>
        <v>0</v>
      </c>
      <c r="Z17">
        <f t="shared" si="3"/>
        <v>0</v>
      </c>
      <c r="AA17">
        <f t="shared" si="4"/>
        <v>109</v>
      </c>
      <c r="AC17" s="8" t="s">
        <v>171</v>
      </c>
      <c r="AD17" s="9">
        <v>21</v>
      </c>
    </row>
    <row r="18" spans="1:30" x14ac:dyDescent="0.25">
      <c r="A18">
        <v>16</v>
      </c>
      <c r="B18">
        <v>217</v>
      </c>
      <c r="C18" t="s">
        <v>127</v>
      </c>
      <c r="D18">
        <v>30</v>
      </c>
      <c r="E18" s="2">
        <f>27+1</f>
        <v>28</v>
      </c>
      <c r="F18">
        <v>23</v>
      </c>
      <c r="G18">
        <v>0</v>
      </c>
      <c r="H18">
        <v>0</v>
      </c>
      <c r="I18">
        <v>0</v>
      </c>
      <c r="W18">
        <f t="shared" si="0"/>
        <v>81</v>
      </c>
      <c r="X18">
        <f t="shared" si="1"/>
        <v>0</v>
      </c>
      <c r="Y18">
        <f t="shared" si="2"/>
        <v>0</v>
      </c>
      <c r="Z18">
        <f t="shared" si="3"/>
        <v>0</v>
      </c>
      <c r="AA18">
        <f t="shared" si="4"/>
        <v>81</v>
      </c>
      <c r="AC18" s="8" t="s">
        <v>172</v>
      </c>
      <c r="AD18" s="9">
        <v>20</v>
      </c>
    </row>
    <row r="19" spans="1:30" x14ac:dyDescent="0.25">
      <c r="A19">
        <v>17</v>
      </c>
      <c r="B19">
        <v>220</v>
      </c>
      <c r="C19" t="s">
        <v>129</v>
      </c>
      <c r="D19">
        <v>28</v>
      </c>
      <c r="E19">
        <v>19</v>
      </c>
      <c r="F19">
        <v>26</v>
      </c>
      <c r="G19">
        <v>0</v>
      </c>
      <c r="H19">
        <v>0</v>
      </c>
      <c r="I19">
        <v>0</v>
      </c>
      <c r="W19">
        <f t="shared" si="0"/>
        <v>73</v>
      </c>
      <c r="X19">
        <f t="shared" si="1"/>
        <v>0</v>
      </c>
      <c r="Y19">
        <f t="shared" si="2"/>
        <v>0</v>
      </c>
      <c r="Z19">
        <f t="shared" si="3"/>
        <v>0</v>
      </c>
      <c r="AA19">
        <f t="shared" si="4"/>
        <v>73</v>
      </c>
      <c r="AC19" s="8" t="s">
        <v>173</v>
      </c>
      <c r="AD19" s="9">
        <v>19</v>
      </c>
    </row>
    <row r="20" spans="1:30" x14ac:dyDescent="0.25">
      <c r="A20">
        <v>18</v>
      </c>
      <c r="B20">
        <v>203</v>
      </c>
      <c r="C20" t="s">
        <v>228</v>
      </c>
      <c r="D20">
        <v>22</v>
      </c>
      <c r="E20">
        <v>29</v>
      </c>
      <c r="F20">
        <v>21</v>
      </c>
      <c r="G20">
        <v>0</v>
      </c>
      <c r="H20">
        <v>0</v>
      </c>
      <c r="I20">
        <v>0</v>
      </c>
      <c r="W20">
        <f t="shared" si="0"/>
        <v>72</v>
      </c>
      <c r="X20">
        <f t="shared" si="1"/>
        <v>0</v>
      </c>
      <c r="Y20">
        <f t="shared" si="2"/>
        <v>0</v>
      </c>
      <c r="Z20">
        <f t="shared" si="3"/>
        <v>0</v>
      </c>
      <c r="AA20">
        <f t="shared" si="4"/>
        <v>72</v>
      </c>
      <c r="AC20" s="8" t="s">
        <v>174</v>
      </c>
      <c r="AD20" s="9">
        <v>18</v>
      </c>
    </row>
    <row r="21" spans="1:30" x14ac:dyDescent="0.25">
      <c r="A21">
        <v>19</v>
      </c>
      <c r="B21">
        <v>233</v>
      </c>
      <c r="C21" t="s">
        <v>95</v>
      </c>
      <c r="D21">
        <v>0</v>
      </c>
      <c r="E21">
        <v>0</v>
      </c>
      <c r="F21">
        <v>0</v>
      </c>
      <c r="G21">
        <v>22</v>
      </c>
      <c r="H21">
        <v>23</v>
      </c>
      <c r="I21">
        <v>26</v>
      </c>
      <c r="W21">
        <f t="shared" si="0"/>
        <v>71</v>
      </c>
      <c r="X21">
        <f t="shared" si="1"/>
        <v>0</v>
      </c>
      <c r="Y21">
        <f t="shared" si="2"/>
        <v>0</v>
      </c>
      <c r="Z21">
        <f t="shared" si="3"/>
        <v>0</v>
      </c>
      <c r="AA21">
        <f t="shared" si="4"/>
        <v>71</v>
      </c>
      <c r="AC21" s="8" t="s">
        <v>175</v>
      </c>
      <c r="AD21" s="9">
        <v>17</v>
      </c>
    </row>
    <row r="22" spans="1:30" x14ac:dyDescent="0.25">
      <c r="A22">
        <v>20</v>
      </c>
      <c r="B22">
        <v>226</v>
      </c>
      <c r="C22" t="s">
        <v>267</v>
      </c>
      <c r="D22">
        <v>0</v>
      </c>
      <c r="E22">
        <v>0</v>
      </c>
      <c r="F22">
        <v>0</v>
      </c>
      <c r="G22">
        <v>23</v>
      </c>
      <c r="H22">
        <v>20</v>
      </c>
      <c r="I22">
        <v>23</v>
      </c>
      <c r="W22">
        <f t="shared" si="0"/>
        <v>66</v>
      </c>
      <c r="X22">
        <f t="shared" si="1"/>
        <v>0</v>
      </c>
      <c r="Y22">
        <f t="shared" si="2"/>
        <v>0</v>
      </c>
      <c r="Z22">
        <f t="shared" si="3"/>
        <v>0</v>
      </c>
      <c r="AA22">
        <f t="shared" si="4"/>
        <v>66</v>
      </c>
      <c r="AC22" s="8" t="s">
        <v>176</v>
      </c>
      <c r="AD22" s="9">
        <v>16</v>
      </c>
    </row>
    <row r="23" spans="1:30" x14ac:dyDescent="0.25">
      <c r="A23">
        <v>21</v>
      </c>
      <c r="B23">
        <v>256</v>
      </c>
      <c r="C23" t="s">
        <v>135</v>
      </c>
      <c r="D23">
        <v>19</v>
      </c>
      <c r="E23">
        <v>23</v>
      </c>
      <c r="F23">
        <v>18</v>
      </c>
      <c r="G23">
        <v>0</v>
      </c>
      <c r="H23">
        <v>0</v>
      </c>
      <c r="I23">
        <v>0</v>
      </c>
      <c r="W23">
        <f t="shared" si="0"/>
        <v>60</v>
      </c>
      <c r="X23">
        <f t="shared" si="1"/>
        <v>0</v>
      </c>
      <c r="Y23">
        <f t="shared" si="2"/>
        <v>0</v>
      </c>
      <c r="Z23">
        <f t="shared" si="3"/>
        <v>0</v>
      </c>
      <c r="AA23">
        <f t="shared" ref="AA23:AA24" si="5">+W23-X23-Y23-Z23</f>
        <v>60</v>
      </c>
      <c r="AC23" s="8" t="s">
        <v>177</v>
      </c>
      <c r="AD23" s="9">
        <v>15</v>
      </c>
    </row>
    <row r="24" spans="1:30" ht="15.75" thickBot="1" x14ac:dyDescent="0.3">
      <c r="A24">
        <v>22</v>
      </c>
      <c r="B24">
        <v>292</v>
      </c>
      <c r="C24" t="s">
        <v>231</v>
      </c>
      <c r="D24">
        <v>17</v>
      </c>
      <c r="E24">
        <v>0</v>
      </c>
      <c r="F24">
        <v>0</v>
      </c>
      <c r="G24">
        <v>0</v>
      </c>
      <c r="H24">
        <v>0</v>
      </c>
      <c r="I24">
        <v>0</v>
      </c>
      <c r="W24">
        <f t="shared" si="0"/>
        <v>17</v>
      </c>
      <c r="X24">
        <f t="shared" si="1"/>
        <v>0</v>
      </c>
      <c r="Y24">
        <f t="shared" si="2"/>
        <v>0</v>
      </c>
      <c r="Z24">
        <f t="shared" si="3"/>
        <v>0</v>
      </c>
      <c r="AA24">
        <f t="shared" si="5"/>
        <v>17</v>
      </c>
      <c r="AC24" s="10"/>
      <c r="AD24" s="11"/>
    </row>
    <row r="27" spans="1:30" x14ac:dyDescent="0.25">
      <c r="A27" s="7" t="s">
        <v>25</v>
      </c>
    </row>
    <row r="28" spans="1:30" x14ac:dyDescent="0.25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242</v>
      </c>
      <c r="H28" s="7" t="s">
        <v>243</v>
      </c>
      <c r="I28" s="7" t="s">
        <v>244</v>
      </c>
      <c r="J28" s="7" t="s">
        <v>19</v>
      </c>
      <c r="K28" s="7" t="s">
        <v>20</v>
      </c>
      <c r="L28" s="7" t="s">
        <v>21</v>
      </c>
      <c r="M28" s="7" t="s">
        <v>3</v>
      </c>
      <c r="N28" s="7" t="s">
        <v>4</v>
      </c>
      <c r="O28" s="7" t="s">
        <v>5</v>
      </c>
      <c r="P28" s="7" t="s">
        <v>22</v>
      </c>
      <c r="Q28" s="7" t="s">
        <v>23</v>
      </c>
      <c r="R28" s="7" t="s">
        <v>24</v>
      </c>
      <c r="S28" s="7" t="s">
        <v>6</v>
      </c>
      <c r="T28" s="7" t="s">
        <v>7</v>
      </c>
      <c r="U28" s="7" t="s">
        <v>8</v>
      </c>
      <c r="V28" s="7"/>
      <c r="W28" s="7" t="s">
        <v>9</v>
      </c>
      <c r="X28" s="7" t="s">
        <v>10</v>
      </c>
      <c r="Y28" s="7" t="s">
        <v>11</v>
      </c>
      <c r="Z28" s="7" t="s">
        <v>12</v>
      </c>
      <c r="AA28" s="7" t="s">
        <v>13</v>
      </c>
      <c r="AC28" s="1"/>
      <c r="AD28" s="1"/>
    </row>
    <row r="30" spans="1:30" x14ac:dyDescent="0.25">
      <c r="A30">
        <v>1</v>
      </c>
      <c r="B30">
        <v>242</v>
      </c>
      <c r="C30" t="s">
        <v>227</v>
      </c>
      <c r="D30" s="4">
        <f>1+40+1</f>
        <v>42</v>
      </c>
      <c r="E30" s="2">
        <f>40+1</f>
        <v>41</v>
      </c>
      <c r="F30" s="2">
        <f>40+1</f>
        <v>41</v>
      </c>
      <c r="G30" s="4">
        <f>1+40+1</f>
        <v>42</v>
      </c>
      <c r="H30">
        <v>37</v>
      </c>
      <c r="I30">
        <v>35</v>
      </c>
      <c r="W30">
        <f t="shared" ref="W30" si="6">SUM(D30:V30)</f>
        <v>238</v>
      </c>
      <c r="X30">
        <f t="shared" ref="X30:X32" si="7">IF(ISERROR(SMALL($D30:$U30,1)),0,MAX(SMALL($D30:$U30,1),0))</f>
        <v>35</v>
      </c>
      <c r="Y30">
        <f t="shared" ref="Y30:Y32" si="8">IF(ISERROR(SMALL($D30:$U30,2)),0,MAX(SMALL($D30:$U30,2),0))</f>
        <v>37</v>
      </c>
      <c r="Z30">
        <f t="shared" ref="Z30:Z32" si="9">IF(ISERROR(SMALL($D30:$U30,3)),0,MAX(SMALL($D30:$U30,3),0))</f>
        <v>41</v>
      </c>
      <c r="AA30">
        <f t="shared" ref="AA30" si="10">+W30-X30-Y30-Z30</f>
        <v>125</v>
      </c>
    </row>
    <row r="31" spans="1:30" x14ac:dyDescent="0.25">
      <c r="A31">
        <v>2</v>
      </c>
      <c r="B31">
        <v>243</v>
      </c>
      <c r="C31" t="s">
        <v>229</v>
      </c>
      <c r="D31">
        <v>35</v>
      </c>
      <c r="E31">
        <v>35</v>
      </c>
      <c r="F31">
        <v>37</v>
      </c>
      <c r="G31">
        <v>35</v>
      </c>
      <c r="H31" s="2">
        <f>40+1</f>
        <v>41</v>
      </c>
      <c r="I31" s="2">
        <f>40+1</f>
        <v>41</v>
      </c>
      <c r="W31">
        <f t="shared" ref="W31:W32" si="11">SUM(D31:V31)</f>
        <v>224</v>
      </c>
      <c r="X31">
        <f t="shared" si="7"/>
        <v>35</v>
      </c>
      <c r="Y31">
        <f t="shared" si="8"/>
        <v>35</v>
      </c>
      <c r="Z31">
        <f t="shared" si="9"/>
        <v>35</v>
      </c>
      <c r="AA31">
        <f t="shared" ref="AA31:AA32" si="12">+W31-X31-Y31-Z31</f>
        <v>119</v>
      </c>
    </row>
    <row r="32" spans="1:30" x14ac:dyDescent="0.25">
      <c r="A32">
        <v>4</v>
      </c>
      <c r="B32">
        <v>203</v>
      </c>
      <c r="C32" t="s">
        <v>228</v>
      </c>
      <c r="D32">
        <v>37</v>
      </c>
      <c r="E32">
        <v>37</v>
      </c>
      <c r="F32">
        <v>35</v>
      </c>
      <c r="G32">
        <v>0</v>
      </c>
      <c r="H32">
        <v>0</v>
      </c>
      <c r="I32">
        <v>0</v>
      </c>
      <c r="W32">
        <f t="shared" si="11"/>
        <v>109</v>
      </c>
      <c r="X32">
        <f t="shared" si="7"/>
        <v>0</v>
      </c>
      <c r="Y32">
        <f t="shared" si="8"/>
        <v>0</v>
      </c>
      <c r="Z32">
        <f t="shared" si="9"/>
        <v>0</v>
      </c>
      <c r="AA32">
        <f t="shared" si="12"/>
        <v>109</v>
      </c>
    </row>
    <row r="33" spans="1:27" x14ac:dyDescent="0.25">
      <c r="A33">
        <v>3</v>
      </c>
      <c r="B33">
        <v>226</v>
      </c>
      <c r="C33" t="s">
        <v>267</v>
      </c>
      <c r="D33">
        <v>0</v>
      </c>
      <c r="E33">
        <v>0</v>
      </c>
      <c r="F33">
        <v>0</v>
      </c>
      <c r="G33">
        <v>37</v>
      </c>
      <c r="H33">
        <v>35</v>
      </c>
      <c r="I33">
        <v>37</v>
      </c>
      <c r="W33">
        <f>SUM(D33:V33)</f>
        <v>109</v>
      </c>
      <c r="X33">
        <f>IF(ISERROR(SMALL($D33:$U33,1)),0,MAX(SMALL($D33:$U33,1),0))</f>
        <v>0</v>
      </c>
      <c r="Y33">
        <f>IF(ISERROR(SMALL($D33:$U33,2)),0,MAX(SMALL($D33:$U33,2),0))</f>
        <v>0</v>
      </c>
      <c r="Z33">
        <f>IF(ISERROR(SMALL($D33:$U33,3)),0,MAX(SMALL($D33:$U33,3),0))</f>
        <v>0</v>
      </c>
      <c r="AA33">
        <f>+W33-X33-Y33-Z33</f>
        <v>109</v>
      </c>
    </row>
    <row r="34" spans="1:27" x14ac:dyDescent="0.25">
      <c r="A34">
        <v>5</v>
      </c>
      <c r="B34">
        <v>292</v>
      </c>
      <c r="C34" t="s">
        <v>231</v>
      </c>
      <c r="D34">
        <v>33</v>
      </c>
      <c r="E34">
        <v>0</v>
      </c>
      <c r="F34">
        <v>0</v>
      </c>
      <c r="G34">
        <v>0</v>
      </c>
      <c r="H34">
        <v>0</v>
      </c>
      <c r="I34">
        <v>0</v>
      </c>
      <c r="W34">
        <f>SUM(D34:V34)</f>
        <v>33</v>
      </c>
      <c r="X34">
        <f>IF(ISERROR(SMALL($D34:$U34,1)),0,MAX(SMALL($D34:$U34,1),0))</f>
        <v>0</v>
      </c>
      <c r="Y34">
        <f>IF(ISERROR(SMALL($D34:$U34,2)),0,MAX(SMALL($D34:$U34,2),0))</f>
        <v>0</v>
      </c>
      <c r="Z34">
        <f>IF(ISERROR(SMALL($D34:$U34,3)),0,MAX(SMALL($D34:$U34,3),0))</f>
        <v>0</v>
      </c>
      <c r="AA34">
        <f>+W34-X34-Y34-Z34</f>
        <v>33</v>
      </c>
    </row>
    <row r="37" spans="1:27" x14ac:dyDescent="0.25">
      <c r="A37" s="3"/>
      <c r="B37" t="s">
        <v>14</v>
      </c>
    </row>
    <row r="38" spans="1:27" x14ac:dyDescent="0.25">
      <c r="A38" s="2"/>
      <c r="B38" t="s">
        <v>15</v>
      </c>
    </row>
    <row r="39" spans="1:27" x14ac:dyDescent="0.25">
      <c r="A39" s="4"/>
      <c r="B39" t="s">
        <v>16</v>
      </c>
    </row>
    <row r="40" spans="1:27" x14ac:dyDescent="0.25">
      <c r="A40" s="6"/>
      <c r="B40" t="s">
        <v>17</v>
      </c>
    </row>
    <row r="43" spans="1:27" x14ac:dyDescent="0.25">
      <c r="A43" t="s">
        <v>18</v>
      </c>
    </row>
  </sheetData>
  <sortState xmlns:xlrd2="http://schemas.microsoft.com/office/spreadsheetml/2017/richdata2" ref="B3:W24">
    <sortCondition descending="1" ref="W3:W24"/>
  </sortState>
  <mergeCells count="1">
    <mergeCell ref="AC1:A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Cadet 160cc</vt:lpstr>
      <vt:lpstr>Cadet 160cc Rookie</vt:lpstr>
      <vt:lpstr>Parolin Rocky</vt:lpstr>
      <vt:lpstr>Parolin Rocky Rookie</vt:lpstr>
      <vt:lpstr>9PK Super Cadet</vt:lpstr>
      <vt:lpstr>RK1</vt:lpstr>
      <vt:lpstr>Minimax</vt:lpstr>
      <vt:lpstr>T4 Mini</vt:lpstr>
      <vt:lpstr>T4 Junior</vt:lpstr>
      <vt:lpstr>T4 Senior</vt:lpstr>
      <vt:lpstr>2-T JR</vt:lpstr>
      <vt:lpstr>2-T SR MS</vt:lpstr>
      <vt:lpstr>Schakel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Youri Verswijveren | GP Elite</cp:lastModifiedBy>
  <cp:revision/>
  <dcterms:created xsi:type="dcterms:W3CDTF">2023-03-21T20:23:04Z</dcterms:created>
  <dcterms:modified xsi:type="dcterms:W3CDTF">2024-04-18T14:25:22Z</dcterms:modified>
  <cp:category/>
  <cp:contentStatus/>
</cp:coreProperties>
</file>