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gpelite-my.sharepoint.com/personal/youri_verswijveren_gp-elite_nl/Documents/Bureaublad/Youri/Schakels/"/>
    </mc:Choice>
  </mc:AlternateContent>
  <xr:revisionPtr revIDLastSave="0" documentId="8_{D101E497-46C4-4470-8CF6-056A7B4AC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DIES CU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J16" i="1"/>
  <c r="I16" i="1"/>
  <c r="Z14" i="1" s="1"/>
  <c r="H16" i="1"/>
  <c r="G16" i="1"/>
  <c r="F16" i="1"/>
  <c r="E16" i="1"/>
  <c r="J8" i="1"/>
  <c r="I8" i="1"/>
  <c r="H8" i="1"/>
  <c r="G8" i="1"/>
  <c r="Z9" i="1" s="1"/>
  <c r="F8" i="1"/>
  <c r="E8" i="1"/>
  <c r="J10" i="1"/>
  <c r="I10" i="1"/>
  <c r="H10" i="1"/>
  <c r="G10" i="1"/>
  <c r="F10" i="1"/>
  <c r="E10" i="1"/>
  <c r="J12" i="1"/>
  <c r="I12" i="1"/>
  <c r="H12" i="1"/>
  <c r="G12" i="1"/>
  <c r="F12" i="1"/>
  <c r="E12" i="1"/>
  <c r="G15" i="1"/>
  <c r="F15" i="1"/>
  <c r="E15" i="1"/>
  <c r="Z12" i="1" s="1"/>
  <c r="J5" i="1"/>
  <c r="I5" i="1"/>
  <c r="H5" i="1"/>
  <c r="G5" i="1"/>
  <c r="Z7" i="1" s="1"/>
  <c r="F5" i="1"/>
  <c r="E5" i="1"/>
  <c r="J7" i="1"/>
  <c r="I7" i="1"/>
  <c r="H7" i="1"/>
  <c r="G7" i="1"/>
  <c r="F7" i="1"/>
  <c r="E7" i="1"/>
  <c r="J14" i="1"/>
  <c r="I14" i="1"/>
  <c r="H14" i="1"/>
  <c r="G14" i="1"/>
  <c r="F14" i="1"/>
  <c r="E14" i="1"/>
  <c r="F17" i="1"/>
  <c r="E17" i="1"/>
  <c r="X17" i="1" s="1"/>
  <c r="J13" i="1"/>
  <c r="I13" i="1"/>
  <c r="H13" i="1"/>
  <c r="G13" i="1"/>
  <c r="F13" i="1"/>
  <c r="E13" i="1"/>
  <c r="Y13" i="1"/>
  <c r="J9" i="1"/>
  <c r="I9" i="1"/>
  <c r="H9" i="1"/>
  <c r="G9" i="1"/>
  <c r="Y11" i="1" s="1"/>
  <c r="F9" i="1"/>
  <c r="E9" i="1"/>
  <c r="J4" i="1"/>
  <c r="I4" i="1"/>
  <c r="H4" i="1"/>
  <c r="G4" i="1"/>
  <c r="F4" i="1"/>
  <c r="E4" i="1"/>
  <c r="Y6" i="1"/>
  <c r="Z6" i="1"/>
  <c r="AA6" i="1"/>
  <c r="Y7" i="1"/>
  <c r="X11" i="1"/>
  <c r="Y9" i="1"/>
  <c r="Y10" i="1"/>
  <c r="Y12" i="1"/>
  <c r="Z16" i="1"/>
  <c r="J6" i="1"/>
  <c r="I6" i="1"/>
  <c r="Z5" i="1" s="1"/>
  <c r="H3" i="1"/>
  <c r="G3" i="1"/>
  <c r="F3" i="1"/>
  <c r="E3" i="1"/>
  <c r="Z4" i="1" s="1"/>
  <c r="AA14" i="1" l="1"/>
  <c r="X13" i="1"/>
  <c r="AA11" i="1"/>
  <c r="X5" i="1"/>
  <c r="AB7" i="1" s="1"/>
  <c r="Y17" i="1"/>
  <c r="AA17" i="1"/>
  <c r="X9" i="1"/>
  <c r="AB9" i="1" s="1"/>
  <c r="AA12" i="1"/>
  <c r="Z11" i="1"/>
  <c r="AA9" i="1"/>
  <c r="AA7" i="1"/>
  <c r="AA5" i="1"/>
  <c r="AB5" i="1" s="1"/>
  <c r="AA4" i="1"/>
  <c r="Y5" i="1"/>
  <c r="Y4" i="1"/>
  <c r="Y14" i="1"/>
  <c r="X15" i="1"/>
  <c r="X6" i="1"/>
  <c r="X3" i="1"/>
  <c r="AA8" i="1"/>
  <c r="Z15" i="1"/>
  <c r="Z10" i="1"/>
  <c r="AA16" i="1"/>
  <c r="X8" i="1"/>
  <c r="Y16" i="1"/>
  <c r="X10" i="1"/>
  <c r="X12" i="1"/>
  <c r="AB12" i="1" s="1"/>
  <c r="AA10" i="1"/>
  <c r="AB10" i="1" s="1"/>
  <c r="X7" i="1"/>
  <c r="Z8" i="1"/>
  <c r="Y8" i="1"/>
  <c r="Y15" i="1"/>
  <c r="AB15" i="1" s="1"/>
  <c r="AA15" i="1"/>
  <c r="X14" i="1"/>
  <c r="Z17" i="1"/>
  <c r="X16" i="1"/>
  <c r="AA13" i="1"/>
  <c r="Z13" i="1"/>
  <c r="X4" i="1"/>
  <c r="AB6" i="1"/>
  <c r="Y3" i="1"/>
  <c r="AA3" i="1"/>
  <c r="Z3" i="1"/>
  <c r="AB16" i="1" l="1"/>
  <c r="AB11" i="1"/>
  <c r="AB14" i="1"/>
  <c r="AB4" i="1"/>
  <c r="AB17" i="1"/>
  <c r="AB13" i="1"/>
  <c r="AB8" i="1"/>
  <c r="AB3" i="1"/>
</calcChain>
</file>

<file path=xl/sharedStrings.xml><?xml version="1.0" encoding="utf-8"?>
<sst xmlns="http://schemas.openxmlformats.org/spreadsheetml/2006/main" count="62" uniqueCount="53">
  <si>
    <t>Plaats</t>
  </si>
  <si>
    <t>Nummer</t>
  </si>
  <si>
    <t>Naam coureur</t>
  </si>
  <si>
    <t>Klasse</t>
  </si>
  <si>
    <t>Emmen 1</t>
  </si>
  <si>
    <t>Emmen 2</t>
  </si>
  <si>
    <t>Emmen 3</t>
  </si>
  <si>
    <t>Assen 1</t>
  </si>
  <si>
    <t>Assen 2</t>
  </si>
  <si>
    <t>Assen 3</t>
  </si>
  <si>
    <t>Subtotaal</t>
  </si>
  <si>
    <t>Schrap 1</t>
  </si>
  <si>
    <t>Schrap 2</t>
  </si>
  <si>
    <t>Schrap 3</t>
  </si>
  <si>
    <t>Totaal</t>
  </si>
  <si>
    <t>NB Om in aanmerking te komen voor het eindklassement, dient een coureur tenminste 4 wedstrijddagen gereden te hebben</t>
  </si>
  <si>
    <t>Emsbüren 1</t>
  </si>
  <si>
    <t>Emsbüren 2</t>
  </si>
  <si>
    <t>Emsbüren 3</t>
  </si>
  <si>
    <t>Spa 1</t>
  </si>
  <si>
    <t>Spa 2</t>
  </si>
  <si>
    <t>Spa 3</t>
  </si>
  <si>
    <t>Kerpen 1</t>
  </si>
  <si>
    <t>Kerpen 2</t>
  </si>
  <si>
    <t>kerpen 3</t>
  </si>
  <si>
    <t>Demy Beuving</t>
  </si>
  <si>
    <t>Phylicia ten Holt (ROOKIE)</t>
  </si>
  <si>
    <t>Cadet</t>
  </si>
  <si>
    <t>Senna Bison</t>
  </si>
  <si>
    <t>Fleur Zijm (SENIOR)</t>
  </si>
  <si>
    <t>Fleur van Dijk (SENIOR)</t>
  </si>
  <si>
    <t>RK1 Bigbore</t>
  </si>
  <si>
    <t>RK1 Junior</t>
  </si>
  <si>
    <t>Alinda Koopman (SENIOR)</t>
  </si>
  <si>
    <t>Senna Tinor-Centi</t>
  </si>
  <si>
    <t>Minimax</t>
  </si>
  <si>
    <t>Anouk Winkel</t>
  </si>
  <si>
    <t>T4 Junior / Senior</t>
  </si>
  <si>
    <t>Wietske Visser</t>
  </si>
  <si>
    <t>T4 Senior</t>
  </si>
  <si>
    <t>Evy Bunskoeke</t>
  </si>
  <si>
    <t>Luna Heijnen (ROTAX)</t>
  </si>
  <si>
    <t>2-takt Junior</t>
  </si>
  <si>
    <t>Ilse Steenhuis (ROTAX)</t>
  </si>
  <si>
    <t>Lisanne Groenewold (IAME)</t>
  </si>
  <si>
    <t>2-takt Senior</t>
  </si>
  <si>
    <t>Nienke Boerema (IAME)</t>
  </si>
  <si>
    <t>Benthe Faber (ROTAX)</t>
  </si>
  <si>
    <t xml:space="preserve">Klassen met minder dan 5 deelnemers: Punten op basis van klassenuitslag per race </t>
  </si>
  <si>
    <t xml:space="preserve">Klassen met 5 a 10 deelnemers: Punten op basis van klassenuitslag + 5 bonus punten per race </t>
  </si>
  <si>
    <t>Klassen met meer dan 10 deelnemers: Punten op basis van klassenuitslag + 8 bonus punten per race</t>
  </si>
  <si>
    <t>T4 Senior werkt met 50 punten, dus daar 10 punten per race in mindering gebracht!</t>
  </si>
  <si>
    <t>Cadet Rookie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</si>
</sst>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zoomScale="75" zoomScaleNormal="75" workbookViewId="0">
      <selection activeCell="N39" sqref="N39:O39"/>
    </sheetView>
  </sheetViews>
  <sheetFormatPr defaultRowHeight="15" x14ac:dyDescent="0.25"/>
  <cols>
    <col min="1" max="1" width="6.140625" customWidth="1"/>
    <col min="2" max="2" width="9" customWidth="1"/>
    <col min="3" max="3" width="26.7109375" bestFit="1" customWidth="1"/>
    <col min="4" max="4" width="16.7109375" bestFit="1" customWidth="1"/>
    <col min="5" max="22" width="13" customWidth="1"/>
    <col min="23" max="23" width="5.28515625" customWidth="1"/>
    <col min="24" max="24" width="9.7109375" bestFit="1" customWidth="1"/>
    <col min="25" max="27" width="8.7109375" bestFit="1" customWidth="1"/>
    <col min="28" max="28" width="6.5703125" bestFit="1" customWidth="1"/>
  </cols>
  <sheetData>
    <row r="1" spans="1:2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23</v>
      </c>
      <c r="J1" s="2" t="s">
        <v>24</v>
      </c>
      <c r="K1" s="2" t="s">
        <v>16</v>
      </c>
      <c r="L1" s="2" t="s">
        <v>17</v>
      </c>
      <c r="M1" s="2" t="s">
        <v>18</v>
      </c>
      <c r="N1" s="2" t="s">
        <v>4</v>
      </c>
      <c r="O1" s="2" t="s">
        <v>5</v>
      </c>
      <c r="P1" s="2" t="s">
        <v>6</v>
      </c>
      <c r="Q1" s="2" t="s">
        <v>19</v>
      </c>
      <c r="R1" s="2" t="s">
        <v>20</v>
      </c>
      <c r="S1" s="2" t="s">
        <v>21</v>
      </c>
      <c r="T1" s="2" t="s">
        <v>7</v>
      </c>
      <c r="U1" s="2" t="s">
        <v>8</v>
      </c>
      <c r="V1" s="2" t="s">
        <v>9</v>
      </c>
      <c r="W1" s="2"/>
      <c r="X1" s="2" t="s">
        <v>10</v>
      </c>
      <c r="Y1" s="2" t="s">
        <v>11</v>
      </c>
      <c r="Z1" s="2" t="s">
        <v>12</v>
      </c>
      <c r="AA1" s="2" t="s">
        <v>13</v>
      </c>
      <c r="AB1" s="2" t="s">
        <v>14</v>
      </c>
    </row>
    <row r="3" spans="1:28" x14ac:dyDescent="0.25">
      <c r="A3">
        <v>1</v>
      </c>
      <c r="B3">
        <v>66</v>
      </c>
      <c r="C3" t="s">
        <v>29</v>
      </c>
      <c r="D3" t="s">
        <v>31</v>
      </c>
      <c r="E3" s="3">
        <f>1+40+1</f>
        <v>42</v>
      </c>
      <c r="F3" s="4">
        <f>40+1</f>
        <v>41</v>
      </c>
      <c r="G3" s="4">
        <f>40+1</f>
        <v>41</v>
      </c>
      <c r="H3" s="3">
        <f>1+40+1</f>
        <v>42</v>
      </c>
      <c r="I3">
        <v>40</v>
      </c>
      <c r="J3">
        <v>40</v>
      </c>
      <c r="X3">
        <f t="shared" ref="X3:X17" si="0">SUM(E3:W3)</f>
        <v>246</v>
      </c>
      <c r="Y3">
        <f t="shared" ref="Y3:Y17" si="1">IF(ISERROR(SMALL($E3:$V3,1)),0,MAX(SMALL($E3:$V3,1),0))</f>
        <v>40</v>
      </c>
      <c r="Z3">
        <f t="shared" ref="Z3:Z17" si="2">IF(ISERROR(SMALL($E3:$V3,2)),0,MAX(SMALL($E3:$V3,2),0))</f>
        <v>40</v>
      </c>
      <c r="AA3">
        <f t="shared" ref="AA3:AA17" si="3">IF(ISERROR(SMALL($E3:$V3,3)),0,MAX(SMALL($E3:$V3,3),0))</f>
        <v>41</v>
      </c>
      <c r="AB3">
        <f>+X3-Y3-Z3-AA3</f>
        <v>125</v>
      </c>
    </row>
    <row r="4" spans="1:28" x14ac:dyDescent="0.25">
      <c r="A4">
        <v>2</v>
      </c>
      <c r="B4">
        <v>375</v>
      </c>
      <c r="C4" t="s">
        <v>38</v>
      </c>
      <c r="D4" t="s">
        <v>39</v>
      </c>
      <c r="E4">
        <f>-10+43+8</f>
        <v>41</v>
      </c>
      <c r="F4">
        <f>-10+43+8</f>
        <v>41</v>
      </c>
      <c r="G4" s="4">
        <f>-10+43+1+8</f>
        <v>42</v>
      </c>
      <c r="H4">
        <f>-10+45+8</f>
        <v>43</v>
      </c>
      <c r="I4">
        <f>-10+43+8</f>
        <v>41</v>
      </c>
      <c r="J4">
        <f>-10+36+8</f>
        <v>34</v>
      </c>
      <c r="X4">
        <f t="shared" si="0"/>
        <v>242</v>
      </c>
      <c r="Y4">
        <f t="shared" si="1"/>
        <v>34</v>
      </c>
      <c r="Z4">
        <f t="shared" si="2"/>
        <v>41</v>
      </c>
      <c r="AA4">
        <f t="shared" si="3"/>
        <v>41</v>
      </c>
      <c r="AB4">
        <f t="shared" ref="AB4:AB17" si="4">+X4-Y4-Z4-AA4</f>
        <v>126</v>
      </c>
    </row>
    <row r="5" spans="1:28" x14ac:dyDescent="0.25">
      <c r="A5">
        <v>3</v>
      </c>
      <c r="B5">
        <v>22</v>
      </c>
      <c r="C5" t="s">
        <v>28</v>
      </c>
      <c r="D5" t="s">
        <v>32</v>
      </c>
      <c r="E5">
        <f>33+8</f>
        <v>41</v>
      </c>
      <c r="F5">
        <f>31+8</f>
        <v>39</v>
      </c>
      <c r="G5">
        <f>30+8</f>
        <v>38</v>
      </c>
      <c r="H5">
        <f>28+8</f>
        <v>36</v>
      </c>
      <c r="I5">
        <f>30+8</f>
        <v>38</v>
      </c>
      <c r="J5">
        <f>28+8</f>
        <v>36</v>
      </c>
      <c r="X5">
        <f t="shared" si="0"/>
        <v>228</v>
      </c>
      <c r="Y5">
        <f t="shared" si="1"/>
        <v>36</v>
      </c>
      <c r="Z5">
        <f t="shared" si="2"/>
        <v>36</v>
      </c>
      <c r="AA5">
        <f t="shared" si="3"/>
        <v>38</v>
      </c>
      <c r="AB5">
        <f t="shared" si="4"/>
        <v>118</v>
      </c>
    </row>
    <row r="6" spans="1:28" x14ac:dyDescent="0.25">
      <c r="A6">
        <v>4</v>
      </c>
      <c r="B6">
        <v>99</v>
      </c>
      <c r="C6" t="s">
        <v>30</v>
      </c>
      <c r="D6" t="s">
        <v>31</v>
      </c>
      <c r="E6">
        <v>37</v>
      </c>
      <c r="F6">
        <v>37</v>
      </c>
      <c r="G6">
        <v>35</v>
      </c>
      <c r="H6">
        <v>37</v>
      </c>
      <c r="I6" s="4">
        <f>37+1</f>
        <v>38</v>
      </c>
      <c r="J6" s="4">
        <f>37+1</f>
        <v>38</v>
      </c>
      <c r="X6">
        <f t="shared" si="0"/>
        <v>222</v>
      </c>
      <c r="Y6">
        <f t="shared" si="1"/>
        <v>35</v>
      </c>
      <c r="Z6">
        <f t="shared" si="2"/>
        <v>37</v>
      </c>
      <c r="AA6">
        <f t="shared" si="3"/>
        <v>37</v>
      </c>
      <c r="AB6">
        <f t="shared" si="4"/>
        <v>113</v>
      </c>
    </row>
    <row r="7" spans="1:28" x14ac:dyDescent="0.25">
      <c r="A7">
        <v>5</v>
      </c>
      <c r="B7">
        <v>12</v>
      </c>
      <c r="C7" t="s">
        <v>41</v>
      </c>
      <c r="D7" t="s">
        <v>42</v>
      </c>
      <c r="E7">
        <f>26+8</f>
        <v>34</v>
      </c>
      <c r="F7">
        <f>27+8</f>
        <v>35</v>
      </c>
      <c r="G7">
        <f>30+8</f>
        <v>38</v>
      </c>
      <c r="H7">
        <f>28+8</f>
        <v>36</v>
      </c>
      <c r="I7">
        <f>31+8</f>
        <v>39</v>
      </c>
      <c r="J7">
        <f>30+8</f>
        <v>38</v>
      </c>
      <c r="X7">
        <f t="shared" si="0"/>
        <v>220</v>
      </c>
      <c r="Y7">
        <f t="shared" si="1"/>
        <v>34</v>
      </c>
      <c r="Z7">
        <f t="shared" si="2"/>
        <v>35</v>
      </c>
      <c r="AA7">
        <f t="shared" si="3"/>
        <v>36</v>
      </c>
      <c r="AB7">
        <f t="shared" si="4"/>
        <v>115</v>
      </c>
    </row>
    <row r="8" spans="1:28" x14ac:dyDescent="0.25">
      <c r="A8">
        <v>6</v>
      </c>
      <c r="B8">
        <v>14</v>
      </c>
      <c r="C8" t="s">
        <v>25</v>
      </c>
      <c r="D8" t="s">
        <v>27</v>
      </c>
      <c r="E8">
        <f>31+8</f>
        <v>39</v>
      </c>
      <c r="F8">
        <f>35+8</f>
        <v>43</v>
      </c>
      <c r="G8">
        <f>35+8</f>
        <v>43</v>
      </c>
      <c r="H8">
        <f>19+8</f>
        <v>27</v>
      </c>
      <c r="I8">
        <f>24+8</f>
        <v>32</v>
      </c>
      <c r="J8">
        <f>22+8</f>
        <v>30</v>
      </c>
      <c r="X8">
        <f t="shared" si="0"/>
        <v>214</v>
      </c>
      <c r="Y8">
        <f t="shared" si="1"/>
        <v>27</v>
      </c>
      <c r="Z8">
        <f t="shared" si="2"/>
        <v>30</v>
      </c>
      <c r="AA8">
        <f t="shared" si="3"/>
        <v>32</v>
      </c>
      <c r="AB8">
        <f t="shared" si="4"/>
        <v>125</v>
      </c>
    </row>
    <row r="9" spans="1:28" x14ac:dyDescent="0.25">
      <c r="A9">
        <v>7</v>
      </c>
      <c r="B9">
        <v>133</v>
      </c>
      <c r="C9" t="s">
        <v>44</v>
      </c>
      <c r="D9" t="s">
        <v>45</v>
      </c>
      <c r="E9">
        <f>23+8</f>
        <v>31</v>
      </c>
      <c r="F9">
        <f>27+8</f>
        <v>35</v>
      </c>
      <c r="G9">
        <f>20+8</f>
        <v>28</v>
      </c>
      <c r="H9">
        <f>30+8</f>
        <v>38</v>
      </c>
      <c r="I9">
        <f>31+8</f>
        <v>39</v>
      </c>
      <c r="J9">
        <f>29+8</f>
        <v>37</v>
      </c>
      <c r="X9">
        <f t="shared" si="0"/>
        <v>208</v>
      </c>
      <c r="Y9">
        <f t="shared" si="1"/>
        <v>28</v>
      </c>
      <c r="Z9">
        <f t="shared" si="2"/>
        <v>31</v>
      </c>
      <c r="AA9">
        <f t="shared" si="3"/>
        <v>35</v>
      </c>
      <c r="AB9">
        <f t="shared" si="4"/>
        <v>114</v>
      </c>
    </row>
    <row r="10" spans="1:28" x14ac:dyDescent="0.25">
      <c r="A10">
        <v>8</v>
      </c>
      <c r="B10" s="1">
        <v>76</v>
      </c>
      <c r="C10" t="s">
        <v>26</v>
      </c>
      <c r="D10" t="s">
        <v>52</v>
      </c>
      <c r="E10">
        <f>30+5</f>
        <v>35</v>
      </c>
      <c r="F10">
        <f>30+5</f>
        <v>35</v>
      </c>
      <c r="G10">
        <f>30+5</f>
        <v>35</v>
      </c>
      <c r="H10">
        <f>29+5</f>
        <v>34</v>
      </c>
      <c r="I10">
        <f>29+5</f>
        <v>34</v>
      </c>
      <c r="J10">
        <f>29+5</f>
        <v>34</v>
      </c>
      <c r="X10">
        <f t="shared" si="0"/>
        <v>207</v>
      </c>
      <c r="Y10">
        <f t="shared" si="1"/>
        <v>34</v>
      </c>
      <c r="Z10">
        <f t="shared" si="2"/>
        <v>34</v>
      </c>
      <c r="AA10">
        <f t="shared" si="3"/>
        <v>34</v>
      </c>
      <c r="AB10">
        <f t="shared" si="4"/>
        <v>105</v>
      </c>
    </row>
    <row r="11" spans="1:28" x14ac:dyDescent="0.25">
      <c r="A11">
        <v>9</v>
      </c>
      <c r="B11">
        <v>12</v>
      </c>
      <c r="C11" t="s">
        <v>33</v>
      </c>
      <c r="D11" t="s">
        <v>31</v>
      </c>
      <c r="E11">
        <v>33</v>
      </c>
      <c r="F11">
        <v>35</v>
      </c>
      <c r="G11">
        <v>33</v>
      </c>
      <c r="H11">
        <v>33</v>
      </c>
      <c r="I11">
        <v>33</v>
      </c>
      <c r="J11">
        <v>33</v>
      </c>
      <c r="X11">
        <f t="shared" si="0"/>
        <v>200</v>
      </c>
      <c r="Y11">
        <f t="shared" si="1"/>
        <v>33</v>
      </c>
      <c r="Z11">
        <f t="shared" si="2"/>
        <v>33</v>
      </c>
      <c r="AA11">
        <f t="shared" si="3"/>
        <v>33</v>
      </c>
      <c r="AB11">
        <f t="shared" si="4"/>
        <v>101</v>
      </c>
    </row>
    <row r="12" spans="1:28" x14ac:dyDescent="0.25">
      <c r="A12">
        <v>10</v>
      </c>
      <c r="B12">
        <v>9</v>
      </c>
      <c r="C12" t="s">
        <v>34</v>
      </c>
      <c r="D12" t="s">
        <v>35</v>
      </c>
      <c r="E12">
        <f>28+5</f>
        <v>33</v>
      </c>
      <c r="F12">
        <f>28+5</f>
        <v>33</v>
      </c>
      <c r="G12">
        <f>28+5</f>
        <v>33</v>
      </c>
      <c r="H12">
        <f>27+8</f>
        <v>35</v>
      </c>
      <c r="I12">
        <f>28+5</f>
        <v>33</v>
      </c>
      <c r="J12">
        <f>27+5</f>
        <v>32</v>
      </c>
      <c r="X12">
        <f t="shared" si="0"/>
        <v>199</v>
      </c>
      <c r="Y12">
        <f t="shared" si="1"/>
        <v>32</v>
      </c>
      <c r="Z12">
        <f t="shared" si="2"/>
        <v>33</v>
      </c>
      <c r="AA12">
        <f t="shared" si="3"/>
        <v>33</v>
      </c>
      <c r="AB12">
        <f t="shared" si="4"/>
        <v>101</v>
      </c>
    </row>
    <row r="13" spans="1:28" x14ac:dyDescent="0.25">
      <c r="A13">
        <v>11</v>
      </c>
      <c r="B13">
        <v>120</v>
      </c>
      <c r="C13" t="s">
        <v>46</v>
      </c>
      <c r="D13" t="s">
        <v>45</v>
      </c>
      <c r="E13">
        <f>19+8</f>
        <v>27</v>
      </c>
      <c r="F13">
        <f>21+8</f>
        <v>29</v>
      </c>
      <c r="G13">
        <f>25+8</f>
        <v>33</v>
      </c>
      <c r="H13">
        <f>21+8</f>
        <v>29</v>
      </c>
      <c r="I13">
        <f>29+8</f>
        <v>37</v>
      </c>
      <c r="J13">
        <f>19+8</f>
        <v>27</v>
      </c>
      <c r="X13">
        <f t="shared" si="0"/>
        <v>182</v>
      </c>
      <c r="Y13">
        <f t="shared" si="1"/>
        <v>27</v>
      </c>
      <c r="Z13">
        <f t="shared" si="2"/>
        <v>27</v>
      </c>
      <c r="AA13">
        <f t="shared" si="3"/>
        <v>29</v>
      </c>
      <c r="AB13">
        <f t="shared" si="4"/>
        <v>99</v>
      </c>
    </row>
    <row r="14" spans="1:28" x14ac:dyDescent="0.25">
      <c r="A14">
        <v>12</v>
      </c>
      <c r="B14">
        <v>18</v>
      </c>
      <c r="C14" t="s">
        <v>43</v>
      </c>
      <c r="D14" t="s">
        <v>42</v>
      </c>
      <c r="E14">
        <f>24+8</f>
        <v>32</v>
      </c>
      <c r="F14">
        <f>19+8</f>
        <v>27</v>
      </c>
      <c r="G14">
        <f>23+8</f>
        <v>31</v>
      </c>
      <c r="H14">
        <f>19+8</f>
        <v>27</v>
      </c>
      <c r="I14">
        <f>22+8</f>
        <v>30</v>
      </c>
      <c r="J14">
        <f>21+8</f>
        <v>29</v>
      </c>
      <c r="X14">
        <f t="shared" si="0"/>
        <v>176</v>
      </c>
      <c r="Y14">
        <f t="shared" si="1"/>
        <v>27</v>
      </c>
      <c r="Z14">
        <f t="shared" si="2"/>
        <v>27</v>
      </c>
      <c r="AA14">
        <f t="shared" si="3"/>
        <v>29</v>
      </c>
      <c r="AB14">
        <f t="shared" si="4"/>
        <v>93</v>
      </c>
    </row>
    <row r="15" spans="1:28" x14ac:dyDescent="0.25">
      <c r="A15">
        <v>13</v>
      </c>
      <c r="B15">
        <v>256</v>
      </c>
      <c r="C15" t="s">
        <v>36</v>
      </c>
      <c r="D15" t="s">
        <v>37</v>
      </c>
      <c r="E15">
        <f>19+8</f>
        <v>27</v>
      </c>
      <c r="F15">
        <f>23+8</f>
        <v>31</v>
      </c>
      <c r="G15">
        <f>18+8</f>
        <v>26</v>
      </c>
      <c r="H15">
        <f>28+8-10</f>
        <v>26</v>
      </c>
      <c r="I15">
        <f>29+8-10</f>
        <v>27</v>
      </c>
      <c r="J15">
        <f>32+8-10</f>
        <v>30</v>
      </c>
      <c r="X15">
        <f t="shared" si="0"/>
        <v>167</v>
      </c>
      <c r="Y15">
        <f t="shared" si="1"/>
        <v>26</v>
      </c>
      <c r="Z15">
        <f t="shared" si="2"/>
        <v>26</v>
      </c>
      <c r="AA15">
        <f t="shared" si="3"/>
        <v>27</v>
      </c>
      <c r="AB15">
        <f t="shared" si="4"/>
        <v>88</v>
      </c>
    </row>
    <row r="16" spans="1:28" x14ac:dyDescent="0.25">
      <c r="A16">
        <v>14</v>
      </c>
      <c r="B16">
        <v>314</v>
      </c>
      <c r="C16" t="s">
        <v>40</v>
      </c>
      <c r="D16" t="s">
        <v>39</v>
      </c>
      <c r="E16">
        <f>25+8-10</f>
        <v>23</v>
      </c>
      <c r="F16">
        <f>21+8-10</f>
        <v>19</v>
      </c>
      <c r="G16">
        <f>27+8-10</f>
        <v>25</v>
      </c>
      <c r="H16">
        <f>20+8-10</f>
        <v>18</v>
      </c>
      <c r="I16">
        <f>26+8-10</f>
        <v>24</v>
      </c>
      <c r="J16">
        <f>20+8-10</f>
        <v>18</v>
      </c>
      <c r="X16">
        <f t="shared" si="0"/>
        <v>127</v>
      </c>
      <c r="Y16">
        <f t="shared" si="1"/>
        <v>18</v>
      </c>
      <c r="Z16">
        <f t="shared" si="2"/>
        <v>18</v>
      </c>
      <c r="AA16">
        <f t="shared" si="3"/>
        <v>19</v>
      </c>
      <c r="AB16">
        <f t="shared" si="4"/>
        <v>72</v>
      </c>
    </row>
    <row r="17" spans="1:28" x14ac:dyDescent="0.25">
      <c r="A17">
        <v>15</v>
      </c>
      <c r="B17">
        <v>184</v>
      </c>
      <c r="C17" t="s">
        <v>47</v>
      </c>
      <c r="D17" t="s">
        <v>45</v>
      </c>
      <c r="E17">
        <f>16+8</f>
        <v>24</v>
      </c>
      <c r="F17">
        <f>16+8</f>
        <v>24</v>
      </c>
      <c r="G17">
        <v>0</v>
      </c>
      <c r="H17">
        <v>0</v>
      </c>
      <c r="I17">
        <v>0</v>
      </c>
      <c r="J17">
        <v>0</v>
      </c>
      <c r="X17">
        <f t="shared" si="0"/>
        <v>48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48</v>
      </c>
    </row>
    <row r="18" spans="1:28" x14ac:dyDescent="0.25">
      <c r="B18" s="1"/>
    </row>
    <row r="19" spans="1:28" x14ac:dyDescent="0.25">
      <c r="B19" s="1"/>
    </row>
    <row r="22" spans="1:28" x14ac:dyDescent="0.25">
      <c r="A22" t="s">
        <v>15</v>
      </c>
    </row>
    <row r="25" spans="1:28" x14ac:dyDescent="0.25">
      <c r="A25" t="s">
        <v>48</v>
      </c>
    </row>
    <row r="26" spans="1:28" x14ac:dyDescent="0.25">
      <c r="A26" t="s">
        <v>49</v>
      </c>
    </row>
    <row r="27" spans="1:28" x14ac:dyDescent="0.25">
      <c r="A27" t="s">
        <v>50</v>
      </c>
    </row>
    <row r="29" spans="1:28" x14ac:dyDescent="0.25">
      <c r="A29" s="5" t="s">
        <v>51</v>
      </c>
      <c r="B29" s="5"/>
      <c r="C29" s="5"/>
      <c r="D29" s="5"/>
      <c r="E29" s="5"/>
      <c r="F29" s="5"/>
    </row>
  </sheetData>
  <sortState xmlns:xlrd2="http://schemas.microsoft.com/office/spreadsheetml/2017/richdata2" ref="B3:X17">
    <sortCondition descending="1" ref="X3:X17"/>
  </sortState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LADIES CUP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Youri Verswijveren</dc:creator>
  <cp:keywords/>
  <dc:description/>
  <cp:lastModifiedBy>Youri Verswijveren | GP Elite</cp:lastModifiedBy>
  <cp:revision/>
  <dcterms:created xsi:type="dcterms:W3CDTF">2023-03-21T20:23:04Z</dcterms:created>
  <dcterms:modified xsi:type="dcterms:W3CDTF">2024-04-18T08:09:23Z</dcterms:modified>
  <cp:category/>
  <cp:contentStatus/>
</cp:coreProperties>
</file>