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gpelite-my.sharepoint.com/personal/youri_verswijveren_gp-elite_nl/Documents/Bureaublad/Youri/Schakels/"/>
    </mc:Choice>
  </mc:AlternateContent>
  <xr:revisionPtr revIDLastSave="40" documentId="8_{A5345CB5-6C87-4ED4-A63A-B1D577625752}" xr6:coauthVersionLast="47" xr6:coauthVersionMax="47" xr10:uidLastSave="{C83DD7E6-3895-4057-9D29-231DF92A6A51}"/>
  <bookViews>
    <workbookView xWindow="-120" yWindow="-120" windowWidth="29040" windowHeight="15840" xr2:uid="{00000000-000D-0000-FFFF-FFFF00000000}"/>
  </bookViews>
  <sheets>
    <sheet name="Cadet 160cc" sheetId="1" r:id="rId1"/>
    <sheet name="Cadet 160cc Rookie" sheetId="2" r:id="rId2"/>
    <sheet name="Parolin Rocky" sheetId="3" r:id="rId3"/>
    <sheet name="Parolin Rocky Rookie" sheetId="4" r:id="rId4"/>
    <sheet name="9PK Super Cadet" sheetId="5" r:id="rId5"/>
    <sheet name="RK1" sheetId="6" r:id="rId6"/>
    <sheet name="T4 Mini" sheetId="7" r:id="rId7"/>
    <sheet name="T4 Junior" sheetId="9" r:id="rId8"/>
    <sheet name="T4 Senior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5" i="1" l="1"/>
  <c r="AH25" i="1"/>
  <c r="AG25" i="1"/>
  <c r="AF25" i="1"/>
  <c r="AJ25" i="1" s="1"/>
  <c r="AI24" i="1"/>
  <c r="AH24" i="1"/>
  <c r="AG24" i="1"/>
  <c r="AF24" i="1"/>
  <c r="AJ24" i="1" s="1"/>
  <c r="AI23" i="1"/>
  <c r="AH23" i="1"/>
  <c r="AG23" i="1"/>
  <c r="AF23" i="1"/>
  <c r="AJ23" i="1" s="1"/>
  <c r="AI22" i="1"/>
  <c r="AH22" i="1"/>
  <c r="AG22" i="1"/>
  <c r="AF22" i="1"/>
  <c r="AJ22" i="1" s="1"/>
  <c r="AI21" i="1"/>
  <c r="AH21" i="1"/>
  <c r="AG21" i="1"/>
  <c r="AF21" i="1"/>
  <c r="AJ21" i="1" s="1"/>
  <c r="AI20" i="1"/>
  <c r="AH20" i="1"/>
  <c r="AG20" i="1"/>
  <c r="AF20" i="1"/>
  <c r="AJ20" i="1" s="1"/>
  <c r="AI18" i="1"/>
  <c r="AH18" i="1"/>
  <c r="AG18" i="1"/>
  <c r="AF18" i="1"/>
  <c r="AJ18" i="1" s="1"/>
  <c r="AI17" i="1"/>
  <c r="AH17" i="1"/>
  <c r="AG17" i="1"/>
  <c r="AF17" i="1"/>
  <c r="AJ17" i="1" s="1"/>
  <c r="AI16" i="1"/>
  <c r="AH16" i="1"/>
  <c r="AG16" i="1"/>
  <c r="AF16" i="1"/>
  <c r="AJ16" i="1" s="1"/>
  <c r="AI15" i="1"/>
  <c r="AH15" i="1"/>
  <c r="AG15" i="1"/>
  <c r="AF15" i="1"/>
  <c r="AJ15" i="1" s="1"/>
  <c r="H14" i="1"/>
  <c r="AG14" i="1" s="1"/>
  <c r="G14" i="1"/>
  <c r="AH14" i="1" s="1"/>
  <c r="AI13" i="1"/>
  <c r="AH13" i="1"/>
  <c r="AG13" i="1"/>
  <c r="AF13" i="1"/>
  <c r="AI19" i="1"/>
  <c r="AH19" i="1"/>
  <c r="AG19" i="1"/>
  <c r="AF19" i="1"/>
  <c r="AI12" i="1"/>
  <c r="AH12" i="1"/>
  <c r="AG12" i="1"/>
  <c r="AF12" i="1"/>
  <c r="AG11" i="1"/>
  <c r="I11" i="1"/>
  <c r="AF11" i="1" s="1"/>
  <c r="AI10" i="1"/>
  <c r="AH10" i="1"/>
  <c r="AG10" i="1"/>
  <c r="AF10" i="1"/>
  <c r="AI9" i="1"/>
  <c r="AH9" i="1"/>
  <c r="AG9" i="1"/>
  <c r="AF9" i="1"/>
  <c r="AI8" i="1"/>
  <c r="AH8" i="1"/>
  <c r="AG8" i="1"/>
  <c r="AF8" i="1"/>
  <c r="AH7" i="1"/>
  <c r="AG7" i="1"/>
  <c r="AF7" i="1"/>
  <c r="D7" i="1"/>
  <c r="AI7" i="1" s="1"/>
  <c r="AH6" i="1"/>
  <c r="AF6" i="1"/>
  <c r="G6" i="1"/>
  <c r="AI6" i="1" s="1"/>
  <c r="AI5" i="1"/>
  <c r="AH5" i="1"/>
  <c r="AG5" i="1"/>
  <c r="AF5" i="1"/>
  <c r="X4" i="1"/>
  <c r="AI4" i="1" s="1"/>
  <c r="V4" i="1"/>
  <c r="E4" i="1"/>
  <c r="AH4" i="1" s="1"/>
  <c r="D4" i="1"/>
  <c r="AF4" i="1" s="1"/>
  <c r="AF3" i="1"/>
  <c r="W3" i="1"/>
  <c r="V3" i="1"/>
  <c r="AI3" i="1" s="1"/>
  <c r="F3" i="1"/>
  <c r="AG3" i="1" s="1"/>
  <c r="AJ8" i="1" l="1"/>
  <c r="AJ9" i="1"/>
  <c r="AJ10" i="1"/>
  <c r="AJ5" i="1"/>
  <c r="AJ12" i="1"/>
  <c r="AJ19" i="1"/>
  <c r="AJ13" i="1"/>
  <c r="AJ7" i="1"/>
  <c r="AG6" i="1"/>
  <c r="AJ6" i="1" s="1"/>
  <c r="AH11" i="1"/>
  <c r="AF14" i="1"/>
  <c r="AI14" i="1"/>
  <c r="AH3" i="1"/>
  <c r="AJ3" i="1" s="1"/>
  <c r="AG4" i="1"/>
  <c r="AJ4" i="1" s="1"/>
  <c r="AI11" i="1"/>
  <c r="AJ11" i="1" l="1"/>
  <c r="AJ14" i="1"/>
  <c r="D11" i="9"/>
  <c r="AI39" i="8" l="1"/>
  <c r="AH39" i="8"/>
  <c r="AG39" i="8"/>
  <c r="AF39" i="8"/>
  <c r="AJ39" i="8" s="1"/>
  <c r="AI38" i="8"/>
  <c r="AH38" i="8"/>
  <c r="AG38" i="8"/>
  <c r="AF38" i="8"/>
  <c r="AJ38" i="8" s="1"/>
  <c r="AI37" i="8"/>
  <c r="AH37" i="8"/>
  <c r="AG37" i="8"/>
  <c r="AF37" i="8"/>
  <c r="AJ37" i="8" s="1"/>
  <c r="AI36" i="8"/>
  <c r="AH36" i="8"/>
  <c r="AG36" i="8"/>
  <c r="AF36" i="8"/>
  <c r="AJ36" i="8" s="1"/>
  <c r="AI35" i="8"/>
  <c r="AH35" i="8"/>
  <c r="AG35" i="8"/>
  <c r="AF35" i="8"/>
  <c r="AJ35" i="8" s="1"/>
  <c r="AI34" i="8"/>
  <c r="AH34" i="8"/>
  <c r="AG34" i="8"/>
  <c r="AF34" i="8"/>
  <c r="AJ34" i="8" s="1"/>
  <c r="AI33" i="8"/>
  <c r="AH33" i="8"/>
  <c r="AG33" i="8"/>
  <c r="AF33" i="8"/>
  <c r="AJ33" i="8" s="1"/>
  <c r="AI32" i="8"/>
  <c r="AH32" i="8"/>
  <c r="AG32" i="8"/>
  <c r="AF32" i="8"/>
  <c r="AJ32" i="8" s="1"/>
  <c r="AG31" i="8"/>
  <c r="W31" i="8"/>
  <c r="V31" i="8"/>
  <c r="AF31" i="8" s="1"/>
  <c r="AI30" i="8"/>
  <c r="AH30" i="8"/>
  <c r="AG30" i="8"/>
  <c r="AF30" i="8"/>
  <c r="AJ30" i="8" s="1"/>
  <c r="AI29" i="8"/>
  <c r="AH29" i="8"/>
  <c r="AG29" i="8"/>
  <c r="AF29" i="8"/>
  <c r="AJ29" i="8" s="1"/>
  <c r="AI28" i="8"/>
  <c r="AH28" i="8"/>
  <c r="AG28" i="8"/>
  <c r="AF28" i="8"/>
  <c r="AJ28" i="8" s="1"/>
  <c r="AI27" i="8"/>
  <c r="AH27" i="8"/>
  <c r="AG27" i="8"/>
  <c r="AF27" i="8"/>
  <c r="AJ27" i="8" s="1"/>
  <c r="AI26" i="8"/>
  <c r="AH26" i="8"/>
  <c r="AG26" i="8"/>
  <c r="AF26" i="8"/>
  <c r="AJ26" i="8" s="1"/>
  <c r="AI25" i="8"/>
  <c r="AH25" i="8"/>
  <c r="AG25" i="8"/>
  <c r="AF25" i="8"/>
  <c r="AJ25" i="8" s="1"/>
  <c r="AI24" i="8"/>
  <c r="AH24" i="8"/>
  <c r="AG24" i="8"/>
  <c r="AF24" i="8"/>
  <c r="AJ24" i="8" s="1"/>
  <c r="AI23" i="8"/>
  <c r="AH23" i="8"/>
  <c r="AG23" i="8"/>
  <c r="AF23" i="8"/>
  <c r="AJ23" i="8" s="1"/>
  <c r="AI22" i="8"/>
  <c r="AH22" i="8"/>
  <c r="AG22" i="8"/>
  <c r="AF22" i="8"/>
  <c r="AJ22" i="8" s="1"/>
  <c r="AI21" i="8"/>
  <c r="AH21" i="8"/>
  <c r="AG21" i="8"/>
  <c r="AF21" i="8"/>
  <c r="AJ21" i="8" s="1"/>
  <c r="AI20" i="8"/>
  <c r="AH20" i="8"/>
  <c r="AG20" i="8"/>
  <c r="AF20" i="8"/>
  <c r="AJ20" i="8" s="1"/>
  <c r="H19" i="8"/>
  <c r="AH19" i="8" s="1"/>
  <c r="AI18" i="8"/>
  <c r="AH18" i="8"/>
  <c r="AG18" i="8"/>
  <c r="AF18" i="8"/>
  <c r="AJ18" i="8" s="1"/>
  <c r="AI17" i="8"/>
  <c r="AH17" i="8"/>
  <c r="AG17" i="8"/>
  <c r="AF17" i="8"/>
  <c r="AJ17" i="8" s="1"/>
  <c r="AI16" i="8"/>
  <c r="AH16" i="8"/>
  <c r="AG16" i="8"/>
  <c r="AF16" i="8"/>
  <c r="AJ16" i="8" s="1"/>
  <c r="AH15" i="8"/>
  <c r="AG15" i="8"/>
  <c r="AF15" i="8"/>
  <c r="I15" i="8"/>
  <c r="AI15" i="8" s="1"/>
  <c r="AH14" i="8"/>
  <c r="D14" i="8"/>
  <c r="AG14" i="8" s="1"/>
  <c r="AH13" i="8"/>
  <c r="AG13" i="8"/>
  <c r="AF13" i="8"/>
  <c r="AJ13" i="8" s="1"/>
  <c r="G13" i="8"/>
  <c r="AI13" i="8" s="1"/>
  <c r="AI12" i="8"/>
  <c r="AH12" i="8"/>
  <c r="AG12" i="8"/>
  <c r="AF12" i="8"/>
  <c r="AJ12" i="8" s="1"/>
  <c r="AI11" i="8"/>
  <c r="AH11" i="8"/>
  <c r="AG11" i="8"/>
  <c r="AF11" i="8"/>
  <c r="AJ11" i="8" s="1"/>
  <c r="AH10" i="8"/>
  <c r="AG10" i="8"/>
  <c r="AF10" i="8"/>
  <c r="F10" i="8"/>
  <c r="AI10" i="8" s="1"/>
  <c r="AH9" i="8"/>
  <c r="G9" i="8"/>
  <c r="AG9" i="8" s="1"/>
  <c r="AI8" i="8"/>
  <c r="AH8" i="8"/>
  <c r="AG8" i="8"/>
  <c r="AF8" i="8"/>
  <c r="AJ8" i="8" s="1"/>
  <c r="AI7" i="8"/>
  <c r="AH7" i="8"/>
  <c r="AG7" i="8"/>
  <c r="AF7" i="8"/>
  <c r="AJ7" i="8" s="1"/>
  <c r="AI6" i="8"/>
  <c r="AH6" i="8"/>
  <c r="AG6" i="8"/>
  <c r="AF6" i="8"/>
  <c r="AJ6" i="8" s="1"/>
  <c r="AI5" i="8"/>
  <c r="AH5" i="8"/>
  <c r="AG5" i="8"/>
  <c r="AF5" i="8"/>
  <c r="AJ5" i="8" s="1"/>
  <c r="AG4" i="8"/>
  <c r="AF4" i="8"/>
  <c r="X4" i="8"/>
  <c r="V4" i="8"/>
  <c r="AI4" i="8" s="1"/>
  <c r="E3" i="8"/>
  <c r="AH3" i="8" s="1"/>
  <c r="AJ15" i="8" l="1"/>
  <c r="AJ10" i="8"/>
  <c r="AF3" i="8"/>
  <c r="AI9" i="8"/>
  <c r="AI14" i="8"/>
  <c r="AF19" i="8"/>
  <c r="AJ19" i="8" s="1"/>
  <c r="AH31" i="8"/>
  <c r="AJ31" i="8" s="1"/>
  <c r="AG3" i="8"/>
  <c r="AH4" i="8"/>
  <c r="AJ4" i="8" s="1"/>
  <c r="AF9" i="8"/>
  <c r="AJ9" i="8" s="1"/>
  <c r="AF14" i="8"/>
  <c r="AJ14" i="8" s="1"/>
  <c r="AG19" i="8"/>
  <c r="AI31" i="8"/>
  <c r="AI3" i="8"/>
  <c r="AI19" i="8"/>
  <c r="AJ3" i="8" l="1"/>
  <c r="AF67" i="8"/>
  <c r="AG67" i="8"/>
  <c r="AH67" i="8"/>
  <c r="AI67" i="8"/>
  <c r="AF68" i="8"/>
  <c r="AG68" i="8"/>
  <c r="AH68" i="8"/>
  <c r="AI68" i="8"/>
  <c r="AF69" i="8"/>
  <c r="AG69" i="8"/>
  <c r="AH69" i="8"/>
  <c r="AI69" i="8"/>
  <c r="G66" i="8"/>
  <c r="I66" i="8"/>
  <c r="H66" i="8"/>
  <c r="F66" i="8"/>
  <c r="AH66" i="8" s="1"/>
  <c r="E66" i="8"/>
  <c r="D66" i="8"/>
  <c r="AF47" i="8"/>
  <c r="AG47" i="8"/>
  <c r="AJ47" i="8" s="1"/>
  <c r="AH47" i="8"/>
  <c r="AI47" i="8"/>
  <c r="AF48" i="8"/>
  <c r="AG48" i="8"/>
  <c r="AH48" i="8"/>
  <c r="AI48" i="8"/>
  <c r="AF49" i="8"/>
  <c r="AG49" i="8"/>
  <c r="AJ49" i="8" s="1"/>
  <c r="AH49" i="8"/>
  <c r="AI49" i="8"/>
  <c r="AF50" i="8"/>
  <c r="AG50" i="8"/>
  <c r="AH50" i="8"/>
  <c r="AI50" i="8"/>
  <c r="AF51" i="8"/>
  <c r="AG51" i="8"/>
  <c r="AH51" i="8"/>
  <c r="AI51" i="8"/>
  <c r="AF52" i="8"/>
  <c r="AG52" i="8"/>
  <c r="AH52" i="8"/>
  <c r="AI52" i="8"/>
  <c r="AF53" i="8"/>
  <c r="AG53" i="8"/>
  <c r="AH53" i="8"/>
  <c r="AI53" i="8"/>
  <c r="AF54" i="8"/>
  <c r="AG54" i="8"/>
  <c r="AH54" i="8"/>
  <c r="AI54" i="8"/>
  <c r="AF55" i="8"/>
  <c r="AG55" i="8"/>
  <c r="AH55" i="8"/>
  <c r="AI55" i="8"/>
  <c r="AF56" i="8"/>
  <c r="AG56" i="8"/>
  <c r="AH56" i="8"/>
  <c r="AI56" i="8"/>
  <c r="AF57" i="8"/>
  <c r="AG57" i="8"/>
  <c r="AJ57" i="8" s="1"/>
  <c r="AH57" i="8"/>
  <c r="AI57" i="8"/>
  <c r="AF59" i="8"/>
  <c r="AG59" i="8"/>
  <c r="AH59" i="8"/>
  <c r="AI59" i="8"/>
  <c r="D58" i="8"/>
  <c r="AI58" i="8" s="1"/>
  <c r="F45" i="8"/>
  <c r="E45" i="8"/>
  <c r="I46" i="8"/>
  <c r="H46" i="8"/>
  <c r="G46" i="8"/>
  <c r="D46" i="8"/>
  <c r="AF34" i="9"/>
  <c r="AG33" i="9"/>
  <c r="AG34" i="9"/>
  <c r="AH34" i="9"/>
  <c r="AI34" i="9"/>
  <c r="AF36" i="9"/>
  <c r="AG35" i="9"/>
  <c r="AH35" i="9"/>
  <c r="AI35" i="9"/>
  <c r="AF35" i="9"/>
  <c r="AG36" i="9"/>
  <c r="AH36" i="9"/>
  <c r="AI36" i="9"/>
  <c r="I32" i="9"/>
  <c r="H32" i="9"/>
  <c r="G31" i="9"/>
  <c r="F31" i="9"/>
  <c r="E31" i="9"/>
  <c r="D31" i="9"/>
  <c r="AF6" i="9"/>
  <c r="AG5" i="9"/>
  <c r="AH5" i="9"/>
  <c r="AI5" i="9"/>
  <c r="AG6" i="9"/>
  <c r="AH6" i="9"/>
  <c r="AI6" i="9"/>
  <c r="AF5" i="9"/>
  <c r="AG7" i="9"/>
  <c r="AH7" i="9"/>
  <c r="AI7" i="9"/>
  <c r="AF9" i="9"/>
  <c r="AF7" i="9"/>
  <c r="AG9" i="9"/>
  <c r="AH9" i="9"/>
  <c r="AI9" i="9"/>
  <c r="AF12" i="9"/>
  <c r="AF17" i="9"/>
  <c r="AG12" i="9"/>
  <c r="AH12" i="9"/>
  <c r="AI12" i="9"/>
  <c r="AF19" i="9"/>
  <c r="AG13" i="9"/>
  <c r="AH13" i="9"/>
  <c r="AI13" i="9"/>
  <c r="AG14" i="9"/>
  <c r="AH14" i="9"/>
  <c r="AI14" i="9"/>
  <c r="AF13" i="9"/>
  <c r="AG15" i="9"/>
  <c r="AH15" i="9"/>
  <c r="AI15" i="9"/>
  <c r="AF14" i="9"/>
  <c r="AG16" i="9"/>
  <c r="AH16" i="9"/>
  <c r="AI16" i="9"/>
  <c r="AF15" i="9"/>
  <c r="AG17" i="9"/>
  <c r="AH17" i="9"/>
  <c r="AI17" i="9"/>
  <c r="AF16" i="9"/>
  <c r="AG18" i="9"/>
  <c r="AH18" i="9"/>
  <c r="AI18" i="9"/>
  <c r="AF18" i="9"/>
  <c r="AG19" i="9"/>
  <c r="AH19" i="9"/>
  <c r="AI19" i="9"/>
  <c r="AF21" i="9"/>
  <c r="AF22" i="9"/>
  <c r="AG21" i="9"/>
  <c r="AH21" i="9"/>
  <c r="AI21" i="9"/>
  <c r="AF23" i="9"/>
  <c r="AG22" i="9"/>
  <c r="AH22" i="9"/>
  <c r="AI22" i="9"/>
  <c r="AF24" i="9"/>
  <c r="AG23" i="9"/>
  <c r="AH23" i="9"/>
  <c r="AI23" i="9"/>
  <c r="AF25" i="9"/>
  <c r="AG24" i="9"/>
  <c r="AH24" i="9"/>
  <c r="AI24" i="9"/>
  <c r="AG25" i="9"/>
  <c r="AH25" i="9"/>
  <c r="AI25" i="9"/>
  <c r="E20" i="9"/>
  <c r="AF20" i="9" s="1"/>
  <c r="F11" i="9"/>
  <c r="I10" i="9"/>
  <c r="G10" i="9"/>
  <c r="AF20" i="7"/>
  <c r="AG20" i="7"/>
  <c r="AH20" i="7"/>
  <c r="AI20" i="7"/>
  <c r="AF21" i="7"/>
  <c r="AG21" i="7"/>
  <c r="AH21" i="7"/>
  <c r="AI21" i="7"/>
  <c r="AF24" i="7"/>
  <c r="AG23" i="7"/>
  <c r="AH23" i="7"/>
  <c r="AI23" i="7"/>
  <c r="AF25" i="7"/>
  <c r="AG24" i="7"/>
  <c r="AH24" i="7"/>
  <c r="AI24" i="7"/>
  <c r="AF23" i="7"/>
  <c r="AG25" i="7"/>
  <c r="AH25" i="7"/>
  <c r="AI25" i="7"/>
  <c r="I19" i="7"/>
  <c r="H19" i="7"/>
  <c r="G19" i="7"/>
  <c r="F22" i="7"/>
  <c r="E22" i="7"/>
  <c r="D22" i="7"/>
  <c r="AF4" i="7"/>
  <c r="AG4" i="7"/>
  <c r="AH4" i="7"/>
  <c r="AI4" i="7"/>
  <c r="AF5" i="7"/>
  <c r="AG5" i="7"/>
  <c r="AH5" i="7"/>
  <c r="AI5" i="7"/>
  <c r="AF6" i="7"/>
  <c r="AG6" i="7"/>
  <c r="AH6" i="7"/>
  <c r="AI6" i="7"/>
  <c r="AF7" i="7"/>
  <c r="AG7" i="7"/>
  <c r="AH7" i="7"/>
  <c r="AI7" i="7"/>
  <c r="AF11" i="7"/>
  <c r="AG11" i="7"/>
  <c r="AH11" i="7"/>
  <c r="AI11" i="7"/>
  <c r="AF12" i="7"/>
  <c r="AG12" i="7"/>
  <c r="AH12" i="7"/>
  <c r="AI12" i="7"/>
  <c r="AF13" i="7"/>
  <c r="AG13" i="7"/>
  <c r="AH13" i="7"/>
  <c r="AI13" i="7"/>
  <c r="F10" i="7"/>
  <c r="D10" i="7"/>
  <c r="G9" i="7"/>
  <c r="AH9" i="7" s="1"/>
  <c r="I8" i="7"/>
  <c r="H8" i="7"/>
  <c r="E8" i="7"/>
  <c r="I22" i="6"/>
  <c r="H22" i="6"/>
  <c r="AF22" i="6" s="1"/>
  <c r="G20" i="6"/>
  <c r="F20" i="6"/>
  <c r="AI20" i="6" s="1"/>
  <c r="E20" i="6"/>
  <c r="D20" i="6"/>
  <c r="AF5" i="2"/>
  <c r="AG5" i="2"/>
  <c r="AJ5" i="2" s="1"/>
  <c r="AH5" i="2"/>
  <c r="AI5" i="2"/>
  <c r="AF6" i="2"/>
  <c r="AG6" i="2"/>
  <c r="AJ6" i="2" s="1"/>
  <c r="AH6" i="2"/>
  <c r="AI6" i="2"/>
  <c r="AF7" i="2"/>
  <c r="AG7" i="2"/>
  <c r="AJ7" i="2" s="1"/>
  <c r="AH7" i="2"/>
  <c r="AI7" i="2"/>
  <c r="AF8" i="2"/>
  <c r="AG8" i="2"/>
  <c r="AH8" i="2"/>
  <c r="AI8" i="2"/>
  <c r="AF9" i="2"/>
  <c r="AG9" i="2"/>
  <c r="AH9" i="2"/>
  <c r="AI9" i="2"/>
  <c r="AF10" i="2"/>
  <c r="AG10" i="2"/>
  <c r="AH10" i="2"/>
  <c r="AI10" i="2"/>
  <c r="AF11" i="2"/>
  <c r="AG11" i="2"/>
  <c r="AH11" i="2"/>
  <c r="AI11" i="2"/>
  <c r="AJ11" i="2"/>
  <c r="AF12" i="2"/>
  <c r="AG12" i="2"/>
  <c r="AH12" i="2"/>
  <c r="AI12" i="2"/>
  <c r="AF13" i="2"/>
  <c r="AG13" i="2"/>
  <c r="AH13" i="2"/>
  <c r="AI13" i="2"/>
  <c r="AF14" i="2"/>
  <c r="AG14" i="2"/>
  <c r="AH14" i="2"/>
  <c r="AI14" i="2"/>
  <c r="AF4" i="3"/>
  <c r="AG4" i="3"/>
  <c r="AH4" i="3"/>
  <c r="AI4" i="3"/>
  <c r="AF5" i="3"/>
  <c r="AG5" i="3"/>
  <c r="AH5" i="3"/>
  <c r="AI5" i="3"/>
  <c r="AF7" i="3"/>
  <c r="AG7" i="3"/>
  <c r="AH7" i="3"/>
  <c r="AI7" i="3"/>
  <c r="AF8" i="3"/>
  <c r="AG8" i="3"/>
  <c r="AH8" i="3"/>
  <c r="AI8" i="3"/>
  <c r="AF9" i="3"/>
  <c r="AG9" i="3"/>
  <c r="AH9" i="3"/>
  <c r="AI9" i="3"/>
  <c r="AF11" i="3"/>
  <c r="AG11" i="3"/>
  <c r="AH11" i="3"/>
  <c r="AI11" i="3"/>
  <c r="AF12" i="3"/>
  <c r="AG12" i="3"/>
  <c r="AH12" i="3"/>
  <c r="AI12" i="3"/>
  <c r="AF6" i="4"/>
  <c r="AJ6" i="4" s="1"/>
  <c r="AG6" i="4"/>
  <c r="AH6" i="4"/>
  <c r="AI6" i="4"/>
  <c r="AI3" i="4"/>
  <c r="AF3" i="4"/>
  <c r="AF5" i="5"/>
  <c r="AG5" i="5"/>
  <c r="AH5" i="5"/>
  <c r="AI5" i="5"/>
  <c r="AF6" i="5"/>
  <c r="AG6" i="5"/>
  <c r="AH6" i="5"/>
  <c r="AI6" i="5"/>
  <c r="AF7" i="5"/>
  <c r="AG7" i="5"/>
  <c r="AJ7" i="5" s="1"/>
  <c r="AH7" i="5"/>
  <c r="AI7" i="5"/>
  <c r="AF8" i="5"/>
  <c r="AG8" i="5"/>
  <c r="AJ8" i="5" s="1"/>
  <c r="AH8" i="5"/>
  <c r="AI8" i="5"/>
  <c r="AI23" i="6"/>
  <c r="AH23" i="6"/>
  <c r="AG23" i="6"/>
  <c r="AF23" i="6"/>
  <c r="AI22" i="6"/>
  <c r="AH22" i="6"/>
  <c r="AG22" i="6"/>
  <c r="AI21" i="6"/>
  <c r="AH21" i="6"/>
  <c r="AG21" i="6"/>
  <c r="AF21" i="6"/>
  <c r="AI5" i="6"/>
  <c r="AI6" i="6"/>
  <c r="AI7" i="6"/>
  <c r="AI8" i="6"/>
  <c r="AI9" i="6"/>
  <c r="AI10" i="6"/>
  <c r="AI11" i="6"/>
  <c r="AI12" i="6"/>
  <c r="AI13" i="6"/>
  <c r="AI14" i="6"/>
  <c r="AH5" i="6"/>
  <c r="AH6" i="6"/>
  <c r="AH7" i="6"/>
  <c r="AH8" i="6"/>
  <c r="AH9" i="6"/>
  <c r="AH10" i="6"/>
  <c r="AH11" i="6"/>
  <c r="AH12" i="6"/>
  <c r="AH13" i="6"/>
  <c r="AH14" i="6"/>
  <c r="AG5" i="6"/>
  <c r="AG6" i="6"/>
  <c r="AG7" i="6"/>
  <c r="AG8" i="6"/>
  <c r="AG9" i="6"/>
  <c r="AG10" i="6"/>
  <c r="AG11" i="6"/>
  <c r="AG12" i="6"/>
  <c r="AG13" i="6"/>
  <c r="AG14" i="6"/>
  <c r="AF5" i="6"/>
  <c r="AF6" i="6"/>
  <c r="AF7" i="6"/>
  <c r="AF8" i="6"/>
  <c r="AF11" i="6"/>
  <c r="AF9" i="6"/>
  <c r="AF10" i="6"/>
  <c r="AF12" i="6"/>
  <c r="AF13" i="6"/>
  <c r="AF14" i="6"/>
  <c r="F4" i="6"/>
  <c r="D4" i="6"/>
  <c r="I3" i="6"/>
  <c r="H3" i="6"/>
  <c r="G3" i="6"/>
  <c r="E3" i="6"/>
  <c r="I3" i="5"/>
  <c r="AG3" i="5" s="1"/>
  <c r="E3" i="5"/>
  <c r="AF3" i="5" s="1"/>
  <c r="H4" i="5"/>
  <c r="G4" i="5"/>
  <c r="AH4" i="5" s="1"/>
  <c r="F4" i="5"/>
  <c r="D4" i="5"/>
  <c r="AI4" i="5" s="1"/>
  <c r="D5" i="4"/>
  <c r="AG5" i="4" s="1"/>
  <c r="I4" i="4"/>
  <c r="H4" i="4"/>
  <c r="G4" i="4"/>
  <c r="AF4" i="4" s="1"/>
  <c r="F4" i="4"/>
  <c r="E4" i="4"/>
  <c r="D4" i="4"/>
  <c r="AG4" i="4" s="1"/>
  <c r="H6" i="3"/>
  <c r="G6" i="3"/>
  <c r="AG6" i="3" s="1"/>
  <c r="I3" i="3"/>
  <c r="G3" i="3"/>
  <c r="F3" i="3"/>
  <c r="E3" i="3"/>
  <c r="AI3" i="3" s="1"/>
  <c r="D3" i="3"/>
  <c r="AH3" i="3" s="1"/>
  <c r="I4" i="2"/>
  <c r="H4" i="2"/>
  <c r="AF4" i="2" s="1"/>
  <c r="G4" i="2"/>
  <c r="F4" i="2"/>
  <c r="AH4" i="2" s="1"/>
  <c r="E3" i="2"/>
  <c r="D3" i="2"/>
  <c r="AI3" i="2" s="1"/>
  <c r="X3" i="2"/>
  <c r="W3" i="2"/>
  <c r="V3" i="2"/>
  <c r="X10" i="3"/>
  <c r="W10" i="3"/>
  <c r="AF10" i="3" s="1"/>
  <c r="V10" i="3"/>
  <c r="AG10" i="3" s="1"/>
  <c r="X5" i="4"/>
  <c r="W5" i="4"/>
  <c r="AI5" i="4" s="1"/>
  <c r="V3" i="4"/>
  <c r="AH3" i="4" s="1"/>
  <c r="X3" i="5"/>
  <c r="AI3" i="5" s="1"/>
  <c r="W3" i="5"/>
  <c r="V3" i="5"/>
  <c r="X20" i="6"/>
  <c r="W20" i="6"/>
  <c r="V20" i="6"/>
  <c r="W4" i="6"/>
  <c r="V4" i="6"/>
  <c r="X3" i="6"/>
  <c r="V3" i="6"/>
  <c r="X19" i="7"/>
  <c r="W19" i="7"/>
  <c r="V19" i="7"/>
  <c r="X3" i="7"/>
  <c r="W3" i="7"/>
  <c r="V3" i="7"/>
  <c r="X65" i="8"/>
  <c r="W65" i="8"/>
  <c r="V65" i="8"/>
  <c r="X45" i="8"/>
  <c r="W45" i="8"/>
  <c r="V45" i="8"/>
  <c r="X33" i="9"/>
  <c r="W33" i="9"/>
  <c r="V33" i="9"/>
  <c r="X4" i="9"/>
  <c r="W4" i="9"/>
  <c r="V8" i="9"/>
  <c r="V3" i="9"/>
  <c r="AI3" i="9" s="1"/>
  <c r="AJ11" i="3" l="1"/>
  <c r="AJ7" i="3"/>
  <c r="AH58" i="8"/>
  <c r="AH65" i="8"/>
  <c r="AG58" i="8"/>
  <c r="AF66" i="8"/>
  <c r="AG66" i="8"/>
  <c r="AI66" i="8"/>
  <c r="AH46" i="8"/>
  <c r="AJ53" i="8"/>
  <c r="AH33" i="9"/>
  <c r="AF31" i="9"/>
  <c r="AH32" i="9"/>
  <c r="AJ35" i="9"/>
  <c r="AF32" i="9"/>
  <c r="AG20" i="9"/>
  <c r="AI33" i="9"/>
  <c r="AI32" i="9"/>
  <c r="AG32" i="9"/>
  <c r="AJ7" i="7"/>
  <c r="AF22" i="7"/>
  <c r="AH22" i="7"/>
  <c r="AG22" i="7"/>
  <c r="AI22" i="7"/>
  <c r="AJ23" i="7"/>
  <c r="AG20" i="6"/>
  <c r="AI3" i="6"/>
  <c r="AI4" i="6"/>
  <c r="AF20" i="6"/>
  <c r="AF3" i="6"/>
  <c r="AH20" i="6"/>
  <c r="AF4" i="6"/>
  <c r="AG4" i="6"/>
  <c r="AH4" i="6"/>
  <c r="AG3" i="6"/>
  <c r="AH3" i="6"/>
  <c r="AH3" i="5"/>
  <c r="AJ3" i="5" s="1"/>
  <c r="AG4" i="5"/>
  <c r="AJ4" i="5" s="1"/>
  <c r="AJ6" i="5"/>
  <c r="AF4" i="5"/>
  <c r="AJ5" i="5"/>
  <c r="AF5" i="4"/>
  <c r="AJ5" i="4" s="1"/>
  <c r="AI4" i="4"/>
  <c r="AJ4" i="4" s="1"/>
  <c r="AG3" i="4"/>
  <c r="AJ3" i="4" s="1"/>
  <c r="AH5" i="4"/>
  <c r="AH4" i="4"/>
  <c r="AF3" i="3"/>
  <c r="AJ3" i="3" s="1"/>
  <c r="AI10" i="3"/>
  <c r="AI6" i="3"/>
  <c r="AG3" i="3"/>
  <c r="AH10" i="3"/>
  <c r="AJ10" i="3" s="1"/>
  <c r="AJ9" i="3"/>
  <c r="AH6" i="3"/>
  <c r="AF6" i="3"/>
  <c r="AJ12" i="3"/>
  <c r="AJ8" i="3"/>
  <c r="AJ5" i="3"/>
  <c r="AJ4" i="3"/>
  <c r="AF3" i="2"/>
  <c r="AG3" i="2"/>
  <c r="AJ12" i="2"/>
  <c r="AH3" i="2"/>
  <c r="AJ13" i="2"/>
  <c r="AI4" i="2"/>
  <c r="AG4" i="2"/>
  <c r="AJ14" i="2"/>
  <c r="AJ10" i="2"/>
  <c r="AJ9" i="2"/>
  <c r="AJ8" i="2"/>
  <c r="AJ68" i="8"/>
  <c r="AJ67" i="8"/>
  <c r="AJ69" i="8"/>
  <c r="AJ59" i="8"/>
  <c r="AJ48" i="8"/>
  <c r="AF46" i="8"/>
  <c r="AH45" i="8"/>
  <c r="AF58" i="8"/>
  <c r="AJ56" i="8"/>
  <c r="AJ55" i="8"/>
  <c r="AJ54" i="8"/>
  <c r="AI46" i="8"/>
  <c r="AG46" i="8"/>
  <c r="AJ52" i="8"/>
  <c r="AJ51" i="8"/>
  <c r="AJ50" i="8"/>
  <c r="AI65" i="8"/>
  <c r="AF45" i="8"/>
  <c r="AF65" i="8"/>
  <c r="AG45" i="8"/>
  <c r="AG65" i="8"/>
  <c r="AI45" i="8"/>
  <c r="AJ36" i="9"/>
  <c r="AJ34" i="9"/>
  <c r="AH8" i="9"/>
  <c r="AI20" i="9"/>
  <c r="AH11" i="9"/>
  <c r="AH20" i="9"/>
  <c r="AJ12" i="9"/>
  <c r="AG31" i="9"/>
  <c r="AJ18" i="9"/>
  <c r="AJ16" i="9"/>
  <c r="AJ14" i="9"/>
  <c r="AG11" i="9"/>
  <c r="AG10" i="9"/>
  <c r="AG4" i="9"/>
  <c r="AH31" i="9"/>
  <c r="AF11" i="9"/>
  <c r="AF10" i="9"/>
  <c r="AJ7" i="9"/>
  <c r="AF4" i="9"/>
  <c r="AF8" i="9"/>
  <c r="AI31" i="9"/>
  <c r="AG8" i="9"/>
  <c r="AI11" i="9"/>
  <c r="AI10" i="9"/>
  <c r="AI8" i="9"/>
  <c r="AI4" i="9"/>
  <c r="AF33" i="9"/>
  <c r="AH10" i="9"/>
  <c r="AJ9" i="9"/>
  <c r="AH4" i="9"/>
  <c r="AJ19" i="9"/>
  <c r="AJ6" i="9"/>
  <c r="AJ5" i="9"/>
  <c r="AJ23" i="9"/>
  <c r="AJ24" i="9"/>
  <c r="AJ15" i="9"/>
  <c r="AJ25" i="9"/>
  <c r="AJ21" i="9"/>
  <c r="AJ22" i="9"/>
  <c r="AJ17" i="9"/>
  <c r="AJ13" i="9"/>
  <c r="AF3" i="9"/>
  <c r="AG3" i="9"/>
  <c r="AH3" i="9"/>
  <c r="AJ24" i="7"/>
  <c r="AJ21" i="7"/>
  <c r="AJ20" i="7"/>
  <c r="AJ25" i="7"/>
  <c r="AG9" i="7"/>
  <c r="AH10" i="7"/>
  <c r="AF3" i="7"/>
  <c r="AF9" i="7"/>
  <c r="AF19" i="7"/>
  <c r="AH8" i="7"/>
  <c r="AJ13" i="7"/>
  <c r="AJ11" i="7"/>
  <c r="AH3" i="7"/>
  <c r="AH19" i="7"/>
  <c r="AF10" i="7"/>
  <c r="AG19" i="7"/>
  <c r="AG10" i="7"/>
  <c r="AG8" i="7"/>
  <c r="AF8" i="7"/>
  <c r="AI3" i="7"/>
  <c r="AI19" i="7"/>
  <c r="AI10" i="7"/>
  <c r="AI9" i="7"/>
  <c r="AI8" i="7"/>
  <c r="AG3" i="7"/>
  <c r="AJ6" i="7"/>
  <c r="AJ5" i="7"/>
  <c r="AJ4" i="7"/>
  <c r="AJ12" i="7"/>
  <c r="AJ20" i="6"/>
  <c r="AJ21" i="6"/>
  <c r="AJ22" i="6"/>
  <c r="AJ23" i="6"/>
  <c r="AJ7" i="6"/>
  <c r="AJ14" i="6"/>
  <c r="AJ12" i="6"/>
  <c r="AJ10" i="6"/>
  <c r="AJ8" i="6"/>
  <c r="AJ11" i="6"/>
  <c r="AJ6" i="6"/>
  <c r="AJ5" i="6"/>
  <c r="AJ13" i="6"/>
  <c r="AJ9" i="6"/>
  <c r="AJ6" i="3" l="1"/>
  <c r="AJ66" i="8"/>
  <c r="AJ58" i="8"/>
  <c r="AJ20" i="9"/>
  <c r="AJ10" i="9"/>
  <c r="AJ32" i="9"/>
  <c r="AJ33" i="9"/>
  <c r="AJ4" i="9"/>
  <c r="AJ22" i="7"/>
  <c r="AJ19" i="7"/>
  <c r="AJ9" i="7"/>
  <c r="AJ3" i="7"/>
  <c r="AJ4" i="6"/>
  <c r="AJ4" i="2"/>
  <c r="AJ3" i="2"/>
  <c r="AJ46" i="8"/>
  <c r="AJ45" i="8"/>
  <c r="AJ65" i="8"/>
  <c r="AJ8" i="9"/>
  <c r="AJ11" i="9"/>
  <c r="AJ31" i="9"/>
  <c r="AJ3" i="9"/>
  <c r="AJ10" i="7"/>
  <c r="AJ8" i="7"/>
  <c r="AJ3" i="6"/>
</calcChain>
</file>

<file path=xl/sharedStrings.xml><?xml version="1.0" encoding="utf-8"?>
<sst xmlns="http://schemas.openxmlformats.org/spreadsheetml/2006/main" count="723" uniqueCount="166">
  <si>
    <t>Plaats</t>
  </si>
  <si>
    <t>Nummer</t>
  </si>
  <si>
    <t>Naam coureur</t>
  </si>
  <si>
    <t>Emmen 1</t>
  </si>
  <si>
    <t>Emmen 2</t>
  </si>
  <si>
    <t>Emmen 3</t>
  </si>
  <si>
    <t>Vledderveen 1</t>
  </si>
  <si>
    <t>Vledderveen 2</t>
  </si>
  <si>
    <t>Vledderveen 3</t>
  </si>
  <si>
    <t>Assen 1</t>
  </si>
  <si>
    <t>Assen 2</t>
  </si>
  <si>
    <t>Assen 3</t>
  </si>
  <si>
    <t>Subtotaal</t>
  </si>
  <si>
    <t>Schrap 1</t>
  </si>
  <si>
    <t>Schrap 2</t>
  </si>
  <si>
    <t>Schrap 3</t>
  </si>
  <si>
    <t>Totaal</t>
  </si>
  <si>
    <t>Bonus punt voor pole in kwalificatie</t>
  </si>
  <si>
    <t>Bonus punt voor snelste rondentijd</t>
  </si>
  <si>
    <t>Bonus punt voor snelste rondentijd + pole in kwalificatie</t>
  </si>
  <si>
    <t>DQ</t>
  </si>
  <si>
    <t>NB Om in aanmerking te komen voor het eindklassement, dient een coureur tenminste 7 wedstrijddagen gereden te hebben</t>
  </si>
  <si>
    <t>Emsbüren 1</t>
  </si>
  <si>
    <t>Emsbüren 2</t>
  </si>
  <si>
    <t>Emsbüren 3</t>
  </si>
  <si>
    <t>Spa 1</t>
  </si>
  <si>
    <t>Spa 2</t>
  </si>
  <si>
    <t>Spa 3</t>
  </si>
  <si>
    <t>Dankern 1</t>
  </si>
  <si>
    <t>Dankern 2</t>
  </si>
  <si>
    <t>Dankern 3</t>
  </si>
  <si>
    <t>KCL 1</t>
  </si>
  <si>
    <t>KCL 2</t>
  </si>
  <si>
    <t>KCL 3</t>
  </si>
  <si>
    <t>SENIOR</t>
  </si>
  <si>
    <t>MASTER</t>
  </si>
  <si>
    <t>ROOKIE</t>
  </si>
  <si>
    <t>Kerpen 1</t>
  </si>
  <si>
    <t>Kerpen 2</t>
  </si>
  <si>
    <t>Kerpen 3</t>
  </si>
  <si>
    <t>Jurre Beckers</t>
  </si>
  <si>
    <t>Sjoerd de Vries</t>
  </si>
  <si>
    <t>Keyan de Jonge</t>
  </si>
  <si>
    <t>Huub Jonk</t>
  </si>
  <si>
    <t>Timo Hermus</t>
  </si>
  <si>
    <t>Stijn Bakker</t>
  </si>
  <si>
    <t>Ronan Kamphuis</t>
  </si>
  <si>
    <t>Damian Beganovic</t>
  </si>
  <si>
    <t>Lucas van Zuilekom (ROOKIE)</t>
  </si>
  <si>
    <t>Jamie Elzerman</t>
  </si>
  <si>
    <t>Yermo Zanen (ROOKIE)</t>
  </si>
  <si>
    <t>Mats Mooij</t>
  </si>
  <si>
    <t>Evy Bunskoeke</t>
  </si>
  <si>
    <t>Seppe Boeckxstaens</t>
  </si>
  <si>
    <t xml:space="preserve">Rory de Jong </t>
  </si>
  <si>
    <t>Maikel Schilders</t>
  </si>
  <si>
    <t>Fedde Bakker</t>
  </si>
  <si>
    <t>Jason Beganovic (ROOKIE)</t>
  </si>
  <si>
    <t>Jari Berends</t>
  </si>
  <si>
    <t>Pelle de Vries (ROOKIE)</t>
  </si>
  <si>
    <t xml:space="preserve">Jort Bakker (ROOKIE) </t>
  </si>
  <si>
    <t>Jermaine de Vries</t>
  </si>
  <si>
    <t>Mike Raateland</t>
  </si>
  <si>
    <t>Owen Dudok van Heel</t>
  </si>
  <si>
    <t>Ian Prins</t>
  </si>
  <si>
    <t>Senna Bison</t>
  </si>
  <si>
    <t>Maikel Beuker</t>
  </si>
  <si>
    <t>Ian Mennes</t>
  </si>
  <si>
    <t>Sepp Prins</t>
  </si>
  <si>
    <t>Fleur Zijm (SENIOR)</t>
  </si>
  <si>
    <t>Luc Camphuijsen (SENIOR)</t>
  </si>
  <si>
    <t>Fleur van Dijk (SENIOR)</t>
  </si>
  <si>
    <t>Alinda Koopman (SENIOR)</t>
  </si>
  <si>
    <t>Jarno Smit</t>
  </si>
  <si>
    <t>Sijvert Wajer</t>
  </si>
  <si>
    <t>Jay de Jonge (ROOKIE)</t>
  </si>
  <si>
    <t>Bas van Vliet (ROOKIE)</t>
  </si>
  <si>
    <t>Jesper Beerbaum</t>
  </si>
  <si>
    <t>Tim Frederiks</t>
  </si>
  <si>
    <t>Dave Koorn (ROOKIE)</t>
  </si>
  <si>
    <t>Levi Philips (ROOKIE)</t>
  </si>
  <si>
    <t>Noah Philips (ROOKIE)</t>
  </si>
  <si>
    <t>Bodhi Bouwsema (ROOKIE)</t>
  </si>
  <si>
    <t>Phylicia ten Holt (ROOKIE)</t>
  </si>
  <si>
    <t>Lenn ter Veen (ROOKIE)</t>
  </si>
  <si>
    <t>Senn van den Engel (ROOKIE)</t>
  </si>
  <si>
    <t>Jamal Smaili (ROOKIE)</t>
  </si>
  <si>
    <t>Jarno ten Hagen (ROOKIE)</t>
  </si>
  <si>
    <t>Riff Scheffers (ROOKIE)</t>
  </si>
  <si>
    <t>Jarno Beuker</t>
  </si>
  <si>
    <t>Hidde Wassenaar</t>
  </si>
  <si>
    <t xml:space="preserve">Dez Ruinemans </t>
  </si>
  <si>
    <t xml:space="preserve">Marco Koopman </t>
  </si>
  <si>
    <t xml:space="preserve">Javey Feikens </t>
  </si>
  <si>
    <t>Vinn Uitslag</t>
  </si>
  <si>
    <t xml:space="preserve">Liam Mellens </t>
  </si>
  <si>
    <t xml:space="preserve">Louis Zoetelief </t>
  </si>
  <si>
    <t xml:space="preserve">Max van den Heuvel </t>
  </si>
  <si>
    <t>Jayden Suk</t>
  </si>
  <si>
    <t>Lasse van der Weide (ROOKIE)</t>
  </si>
  <si>
    <t>Demy Beuving</t>
  </si>
  <si>
    <t>Daan Holleman (ROOKIE)</t>
  </si>
  <si>
    <t xml:space="preserve">Lars van den Berg </t>
  </si>
  <si>
    <t>Jaylen Luchies</t>
  </si>
  <si>
    <t>Milan Gall (ROOKIE)</t>
  </si>
  <si>
    <t>Fynn Luchies</t>
  </si>
  <si>
    <t>Bram Meijer</t>
  </si>
  <si>
    <t>Tobias Beernink (ROOKIE)</t>
  </si>
  <si>
    <t>Milan van der Werf</t>
  </si>
  <si>
    <t>Morrison Boonstra</t>
  </si>
  <si>
    <t>Jeroen van Nes</t>
  </si>
  <si>
    <t>Ties Hermus</t>
  </si>
  <si>
    <t>Benjamin Visser</t>
  </si>
  <si>
    <t>Caz Veenhuizen</t>
  </si>
  <si>
    <t>Liam van Dam</t>
  </si>
  <si>
    <t>Kevin Ridderbos</t>
  </si>
  <si>
    <t>Djustin Winkel</t>
  </si>
  <si>
    <t>Dylano Winkel</t>
  </si>
  <si>
    <t>Sjoerd Janssen</t>
  </si>
  <si>
    <t>Tycho van Taarling</t>
  </si>
  <si>
    <t xml:space="preserve">Quinn Janssen </t>
  </si>
  <si>
    <t>Jason Haitsma</t>
  </si>
  <si>
    <t>Thijs van Huis</t>
  </si>
  <si>
    <t>Rick Korporaal</t>
  </si>
  <si>
    <t>Leonard Noorddijk</t>
  </si>
  <si>
    <t>Cas Mantje</t>
  </si>
  <si>
    <t>Floris de Waal</t>
  </si>
  <si>
    <t>Lewis van den Heuvel</t>
  </si>
  <si>
    <t>Kick Dobber</t>
  </si>
  <si>
    <t>Phil Becker</t>
  </si>
  <si>
    <t>Koen Kuykhoven</t>
  </si>
  <si>
    <t>Frank van der Ham</t>
  </si>
  <si>
    <t>Zac laue</t>
  </si>
  <si>
    <t>Anouk Winkel</t>
  </si>
  <si>
    <t>Gijs de Kraaij</t>
  </si>
  <si>
    <t>Marc Donders</t>
  </si>
  <si>
    <t>Julian Altelaar</t>
  </si>
  <si>
    <t>Wietske Visser</t>
  </si>
  <si>
    <t>Jorn Jelle Bremer</t>
  </si>
  <si>
    <t>Laurens Huijsman</t>
  </si>
  <si>
    <t>Tijmen Witte</t>
  </si>
  <si>
    <t>Bram Ossewaarde</t>
  </si>
  <si>
    <t>Jonathan Visser</t>
  </si>
  <si>
    <t>Arriën Kamphuis</t>
  </si>
  <si>
    <t>Peter Jansen</t>
  </si>
  <si>
    <t>Joeri Bechtold</t>
  </si>
  <si>
    <t>Justin Klerk</t>
  </si>
  <si>
    <t>Mink Saeijs</t>
  </si>
  <si>
    <t>Matthijs van Zuilekom</t>
  </si>
  <si>
    <t>Killian Cilon</t>
  </si>
  <si>
    <t>Reno Hart</t>
  </si>
  <si>
    <t>Sam Bloemraad</t>
  </si>
  <si>
    <t>Gijs van der Veen</t>
  </si>
  <si>
    <t>Luuk Hoornstra</t>
  </si>
  <si>
    <t>Ricardo Doornbosch</t>
  </si>
  <si>
    <t>Dinant van Zuilekom</t>
  </si>
  <si>
    <t>Sem Branger</t>
  </si>
  <si>
    <t>Erjen de Bildt</t>
  </si>
  <si>
    <t>Stanley Tiber</t>
  </si>
  <si>
    <t>Stefan Onaca</t>
  </si>
  <si>
    <t>Michael Folmering</t>
  </si>
  <si>
    <t>Tom de Baar</t>
  </si>
  <si>
    <t>Rowesh Kalloe</t>
  </si>
  <si>
    <t>Olivier Lemmens</t>
  </si>
  <si>
    <t xml:space="preserve">Rowesh Kalloe </t>
  </si>
  <si>
    <t>NB DE ROOKIES TELLEN MEE NÄ DE CADET ALGEMEEN BIJ DE KIDS CUP (ivm gescheiden races)!!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</si>
</sst>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0" fontId="1" fillId="6" borderId="0" xfId="0" applyFont="1" applyFill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tabSelected="1" zoomScale="75" zoomScaleNormal="75" workbookViewId="0">
      <selection activeCell="Q30" sqref="Q30"/>
    </sheetView>
  </sheetViews>
  <sheetFormatPr defaultRowHeight="15" x14ac:dyDescent="0.25"/>
  <cols>
    <col min="1" max="1" width="6.85546875" customWidth="1"/>
    <col min="3" max="3" width="28.2851562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16</v>
      </c>
      <c r="C3" t="s">
        <v>90</v>
      </c>
      <c r="D3">
        <v>35</v>
      </c>
      <c r="E3">
        <v>37</v>
      </c>
      <c r="F3" s="1">
        <f>24+1</f>
        <v>25</v>
      </c>
      <c r="G3">
        <v>37</v>
      </c>
      <c r="H3">
        <v>35</v>
      </c>
      <c r="I3">
        <v>23</v>
      </c>
      <c r="T3" s="5"/>
      <c r="U3" s="5"/>
      <c r="V3" s="1">
        <f>35+1</f>
        <v>36</v>
      </c>
      <c r="W3" s="1">
        <f>29+1</f>
        <v>30</v>
      </c>
      <c r="X3">
        <v>37</v>
      </c>
      <c r="AF3">
        <f t="shared" ref="AF3:AF25" si="0">SUM(D3:AD3)</f>
        <v>295</v>
      </c>
      <c r="AG3">
        <f>IF(ISERROR(SMALL($D3:$AD3,1)),0,MAX(SMALL($D3:$AD3,1),0))</f>
        <v>23</v>
      </c>
      <c r="AH3">
        <f>IF(ISERROR(SMALL($D3:$AD3,2)),0,MAX(SMALL($D3:$AD3,2),0))</f>
        <v>25</v>
      </c>
      <c r="AI3">
        <f>IF(ISERROR(SMALL($D3:$AD3,3)),0,MAX(SMALL($D3:$AD3,3),0))</f>
        <v>30</v>
      </c>
      <c r="AJ3">
        <f t="shared" ref="AJ3:AJ25" si="1">+AF3-AG3-AH3-AI3</f>
        <v>217</v>
      </c>
    </row>
    <row r="4" spans="1:36" x14ac:dyDescent="0.25">
      <c r="A4">
        <v>2</v>
      </c>
      <c r="B4">
        <v>99</v>
      </c>
      <c r="C4" t="s">
        <v>89</v>
      </c>
      <c r="D4" s="1">
        <f>37+1</f>
        <v>38</v>
      </c>
      <c r="E4" s="1">
        <f>33+1</f>
        <v>34</v>
      </c>
      <c r="F4">
        <v>18</v>
      </c>
      <c r="G4" s="5">
        <v>29</v>
      </c>
      <c r="H4" s="5">
        <v>24</v>
      </c>
      <c r="I4" s="5">
        <v>28</v>
      </c>
      <c r="T4" s="5"/>
      <c r="U4" s="5"/>
      <c r="V4" s="2">
        <f>1+40</f>
        <v>41</v>
      </c>
      <c r="W4">
        <v>40</v>
      </c>
      <c r="X4" s="1">
        <f>40+1</f>
        <v>41</v>
      </c>
      <c r="AF4">
        <f t="shared" si="0"/>
        <v>293</v>
      </c>
      <c r="AG4">
        <f t="shared" ref="AG4:AG25" si="2">IF(ISERROR(SMALL($D4:$AD4,1)),0,MAX(SMALL($D4:$AD4,1),0))</f>
        <v>18</v>
      </c>
      <c r="AH4">
        <f t="shared" ref="AH4:AH25" si="3">IF(ISERROR(SMALL($D4:$AD4,2)),0,MAX(SMALL($D4:$AD4,2),0))</f>
        <v>24</v>
      </c>
      <c r="AI4">
        <f t="shared" ref="AI4:AI25" si="4">IF(ISERROR(SMALL($D4:$AD4,3)),0,MAX(SMALL($D4:$AD4,3),0))</f>
        <v>28</v>
      </c>
      <c r="AJ4">
        <f t="shared" si="1"/>
        <v>223</v>
      </c>
    </row>
    <row r="5" spans="1:36" x14ac:dyDescent="0.25">
      <c r="A5">
        <v>3</v>
      </c>
      <c r="B5">
        <v>31</v>
      </c>
      <c r="C5" t="s">
        <v>94</v>
      </c>
      <c r="D5">
        <v>28</v>
      </c>
      <c r="E5">
        <v>30</v>
      </c>
      <c r="F5">
        <v>30</v>
      </c>
      <c r="G5">
        <v>33</v>
      </c>
      <c r="H5">
        <v>28</v>
      </c>
      <c r="I5">
        <v>31</v>
      </c>
      <c r="T5" s="5"/>
      <c r="U5" s="5"/>
      <c r="V5">
        <v>33</v>
      </c>
      <c r="W5">
        <v>30</v>
      </c>
      <c r="X5">
        <v>31</v>
      </c>
      <c r="AF5">
        <f t="shared" si="0"/>
        <v>274</v>
      </c>
      <c r="AG5">
        <f t="shared" si="2"/>
        <v>28</v>
      </c>
      <c r="AH5">
        <f t="shared" si="3"/>
        <v>28</v>
      </c>
      <c r="AI5">
        <f t="shared" si="4"/>
        <v>30</v>
      </c>
      <c r="AJ5">
        <f t="shared" si="1"/>
        <v>188</v>
      </c>
    </row>
    <row r="6" spans="1:36" x14ac:dyDescent="0.25">
      <c r="A6">
        <v>4</v>
      </c>
      <c r="B6">
        <v>30</v>
      </c>
      <c r="C6" t="s">
        <v>92</v>
      </c>
      <c r="D6">
        <v>25</v>
      </c>
      <c r="E6">
        <v>22</v>
      </c>
      <c r="F6">
        <v>28</v>
      </c>
      <c r="G6" s="1">
        <f>27+1</f>
        <v>28</v>
      </c>
      <c r="H6">
        <v>27</v>
      </c>
      <c r="I6">
        <v>30</v>
      </c>
      <c r="T6" s="5"/>
      <c r="U6" s="5"/>
      <c r="V6">
        <v>37</v>
      </c>
      <c r="W6">
        <v>33</v>
      </c>
      <c r="X6">
        <v>30</v>
      </c>
      <c r="AF6">
        <f t="shared" si="0"/>
        <v>260</v>
      </c>
      <c r="AG6">
        <f t="shared" si="2"/>
        <v>22</v>
      </c>
      <c r="AH6">
        <f t="shared" si="3"/>
        <v>25</v>
      </c>
      <c r="AI6">
        <f t="shared" si="4"/>
        <v>27</v>
      </c>
      <c r="AJ6">
        <f t="shared" si="1"/>
        <v>186</v>
      </c>
    </row>
    <row r="7" spans="1:36" x14ac:dyDescent="0.25">
      <c r="A7">
        <v>5</v>
      </c>
      <c r="B7">
        <v>11</v>
      </c>
      <c r="C7" t="s">
        <v>91</v>
      </c>
      <c r="D7" s="2">
        <f>1+30</f>
        <v>31</v>
      </c>
      <c r="E7">
        <v>28</v>
      </c>
      <c r="F7">
        <v>27</v>
      </c>
      <c r="G7">
        <v>24</v>
      </c>
      <c r="H7">
        <v>21</v>
      </c>
      <c r="I7">
        <v>24</v>
      </c>
      <c r="T7" s="5"/>
      <c r="U7" s="5"/>
      <c r="V7">
        <v>29</v>
      </c>
      <c r="W7">
        <v>37</v>
      </c>
      <c r="X7">
        <v>35</v>
      </c>
      <c r="AF7">
        <f t="shared" si="0"/>
        <v>256</v>
      </c>
      <c r="AG7">
        <f t="shared" si="2"/>
        <v>21</v>
      </c>
      <c r="AH7">
        <f t="shared" si="3"/>
        <v>24</v>
      </c>
      <c r="AI7">
        <f t="shared" si="4"/>
        <v>24</v>
      </c>
      <c r="AJ7">
        <f t="shared" si="1"/>
        <v>187</v>
      </c>
    </row>
    <row r="8" spans="1:36" x14ac:dyDescent="0.25">
      <c r="A8">
        <v>6</v>
      </c>
      <c r="B8">
        <v>61</v>
      </c>
      <c r="C8" t="s">
        <v>95</v>
      </c>
      <c r="D8">
        <v>17</v>
      </c>
      <c r="E8">
        <v>27</v>
      </c>
      <c r="F8">
        <v>23</v>
      </c>
      <c r="G8">
        <v>30</v>
      </c>
      <c r="H8">
        <v>29</v>
      </c>
      <c r="I8">
        <v>33</v>
      </c>
      <c r="T8" s="5"/>
      <c r="U8" s="5"/>
      <c r="V8">
        <v>30</v>
      </c>
      <c r="W8">
        <v>31</v>
      </c>
      <c r="X8">
        <v>33</v>
      </c>
      <c r="AF8">
        <f t="shared" si="0"/>
        <v>253</v>
      </c>
      <c r="AG8">
        <f t="shared" si="2"/>
        <v>17</v>
      </c>
      <c r="AH8">
        <f t="shared" si="3"/>
        <v>23</v>
      </c>
      <c r="AI8">
        <f t="shared" si="4"/>
        <v>27</v>
      </c>
      <c r="AJ8">
        <f t="shared" si="1"/>
        <v>186</v>
      </c>
    </row>
    <row r="9" spans="1:36" x14ac:dyDescent="0.25">
      <c r="A9">
        <v>7</v>
      </c>
      <c r="B9">
        <v>14</v>
      </c>
      <c r="C9" t="s">
        <v>79</v>
      </c>
      <c r="D9">
        <v>22</v>
      </c>
      <c r="E9">
        <v>26</v>
      </c>
      <c r="F9">
        <v>37</v>
      </c>
      <c r="G9">
        <v>25</v>
      </c>
      <c r="H9">
        <v>30</v>
      </c>
      <c r="I9">
        <v>27</v>
      </c>
      <c r="V9">
        <v>28</v>
      </c>
      <c r="W9">
        <v>28</v>
      </c>
      <c r="X9">
        <v>28</v>
      </c>
      <c r="AF9">
        <f t="shared" si="0"/>
        <v>251</v>
      </c>
      <c r="AG9">
        <f t="shared" si="2"/>
        <v>22</v>
      </c>
      <c r="AH9">
        <f t="shared" si="3"/>
        <v>25</v>
      </c>
      <c r="AI9">
        <f t="shared" si="4"/>
        <v>26</v>
      </c>
      <c r="AJ9">
        <f t="shared" si="1"/>
        <v>178</v>
      </c>
    </row>
    <row r="10" spans="1:36" x14ac:dyDescent="0.25">
      <c r="A10">
        <v>8</v>
      </c>
      <c r="B10">
        <v>76</v>
      </c>
      <c r="C10" t="s">
        <v>82</v>
      </c>
      <c r="D10">
        <v>26</v>
      </c>
      <c r="E10">
        <v>24</v>
      </c>
      <c r="F10">
        <v>29</v>
      </c>
      <c r="G10">
        <v>31</v>
      </c>
      <c r="H10">
        <v>33</v>
      </c>
      <c r="I10">
        <v>29</v>
      </c>
      <c r="V10">
        <v>23</v>
      </c>
      <c r="W10">
        <v>26</v>
      </c>
      <c r="X10">
        <v>26</v>
      </c>
      <c r="AF10">
        <f t="shared" si="0"/>
        <v>247</v>
      </c>
      <c r="AG10">
        <f t="shared" si="2"/>
        <v>23</v>
      </c>
      <c r="AH10">
        <f t="shared" si="3"/>
        <v>24</v>
      </c>
      <c r="AI10">
        <f t="shared" si="4"/>
        <v>26</v>
      </c>
      <c r="AJ10">
        <f t="shared" si="1"/>
        <v>174</v>
      </c>
    </row>
    <row r="11" spans="1:36" x14ac:dyDescent="0.25">
      <c r="A11">
        <v>9</v>
      </c>
      <c r="B11">
        <v>2</v>
      </c>
      <c r="C11" t="s">
        <v>96</v>
      </c>
      <c r="D11">
        <v>40</v>
      </c>
      <c r="E11">
        <v>40</v>
      </c>
      <c r="F11">
        <v>40</v>
      </c>
      <c r="G11">
        <v>35</v>
      </c>
      <c r="H11">
        <v>37</v>
      </c>
      <c r="I11" s="1">
        <f>40+1</f>
        <v>41</v>
      </c>
      <c r="V11">
        <v>0</v>
      </c>
      <c r="W11">
        <v>0</v>
      </c>
      <c r="X11">
        <v>0</v>
      </c>
      <c r="AF11">
        <f t="shared" si="0"/>
        <v>233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1"/>
        <v>233</v>
      </c>
    </row>
    <row r="12" spans="1:36" x14ac:dyDescent="0.25">
      <c r="A12">
        <v>10</v>
      </c>
      <c r="B12">
        <v>36</v>
      </c>
      <c r="C12" t="s">
        <v>81</v>
      </c>
      <c r="D12">
        <v>18</v>
      </c>
      <c r="E12">
        <v>21</v>
      </c>
      <c r="F12">
        <v>20</v>
      </c>
      <c r="G12">
        <v>23</v>
      </c>
      <c r="H12">
        <v>23</v>
      </c>
      <c r="I12">
        <v>25</v>
      </c>
      <c r="V12">
        <v>26</v>
      </c>
      <c r="W12">
        <v>25</v>
      </c>
      <c r="X12">
        <v>25</v>
      </c>
      <c r="AF12">
        <f t="shared" si="0"/>
        <v>206</v>
      </c>
      <c r="AG12">
        <f t="shared" si="2"/>
        <v>18</v>
      </c>
      <c r="AH12">
        <f t="shared" si="3"/>
        <v>20</v>
      </c>
      <c r="AI12">
        <f t="shared" si="4"/>
        <v>21</v>
      </c>
      <c r="AJ12">
        <f t="shared" si="1"/>
        <v>147</v>
      </c>
    </row>
    <row r="13" spans="1:36" x14ac:dyDescent="0.25">
      <c r="A13">
        <v>11</v>
      </c>
      <c r="B13">
        <v>6</v>
      </c>
      <c r="C13" t="s">
        <v>86</v>
      </c>
      <c r="D13">
        <v>27</v>
      </c>
      <c r="E13">
        <v>18</v>
      </c>
      <c r="F13">
        <v>26</v>
      </c>
      <c r="G13">
        <v>22</v>
      </c>
      <c r="H13">
        <v>20</v>
      </c>
      <c r="I13">
        <v>20</v>
      </c>
      <c r="V13">
        <v>19</v>
      </c>
      <c r="W13">
        <v>22</v>
      </c>
      <c r="X13">
        <v>24</v>
      </c>
      <c r="AF13">
        <f>SUM(D13:AD13)</f>
        <v>198</v>
      </c>
      <c r="AG13">
        <f>IF(ISERROR(SMALL($D13:$AD13,1)),0,MAX(SMALL($D13:$AD13,1),0))</f>
        <v>18</v>
      </c>
      <c r="AH13">
        <f>IF(ISERROR(SMALL($D13:$AD13,2)),0,MAX(SMALL($D13:$AD13,2),0))</f>
        <v>19</v>
      </c>
      <c r="AI13">
        <f>IF(ISERROR(SMALL($D13:$AD13,3)),0,MAX(SMALL($D13:$AD13,3),0))</f>
        <v>20</v>
      </c>
      <c r="AJ13">
        <f>+AF13-AG13-AH13-AI13</f>
        <v>141</v>
      </c>
    </row>
    <row r="14" spans="1:36" x14ac:dyDescent="0.25">
      <c r="A14">
        <v>12</v>
      </c>
      <c r="B14">
        <v>33</v>
      </c>
      <c r="C14" t="s">
        <v>97</v>
      </c>
      <c r="D14">
        <v>23</v>
      </c>
      <c r="E14">
        <v>23</v>
      </c>
      <c r="F14">
        <v>25</v>
      </c>
      <c r="G14" s="2">
        <f>1+40</f>
        <v>41</v>
      </c>
      <c r="H14" s="1">
        <f>40+1</f>
        <v>41</v>
      </c>
      <c r="I14">
        <v>37</v>
      </c>
      <c r="V14">
        <v>0</v>
      </c>
      <c r="W14">
        <v>0</v>
      </c>
      <c r="X14">
        <v>0</v>
      </c>
      <c r="AF14">
        <f>SUM(D14:AD14)</f>
        <v>190</v>
      </c>
      <c r="AG14">
        <f>IF(ISERROR(SMALL($D14:$AD14,1)),0,MAX(SMALL($D14:$AD14,1),0))</f>
        <v>0</v>
      </c>
      <c r="AH14">
        <f>IF(ISERROR(SMALL($D14:$AD14,2)),0,MAX(SMALL($D14:$AD14,2),0))</f>
        <v>0</v>
      </c>
      <c r="AI14">
        <f>IF(ISERROR(SMALL($D14:$AD14,3)),0,MAX(SMALL($D14:$AD14,3),0))</f>
        <v>0</v>
      </c>
      <c r="AJ14">
        <f>+AF14-AG14-AH14-AI14</f>
        <v>190</v>
      </c>
    </row>
    <row r="15" spans="1:36" x14ac:dyDescent="0.25">
      <c r="A15">
        <v>13</v>
      </c>
      <c r="B15">
        <v>66</v>
      </c>
      <c r="C15" t="s">
        <v>83</v>
      </c>
      <c r="D15">
        <v>20</v>
      </c>
      <c r="E15">
        <v>19</v>
      </c>
      <c r="F15">
        <v>21</v>
      </c>
      <c r="G15">
        <v>19</v>
      </c>
      <c r="H15">
        <v>19</v>
      </c>
      <c r="I15">
        <v>19</v>
      </c>
      <c r="V15">
        <v>22</v>
      </c>
      <c r="W15">
        <v>24</v>
      </c>
      <c r="X15">
        <v>23</v>
      </c>
      <c r="AF15">
        <f>SUM(D15:AD15)</f>
        <v>186</v>
      </c>
      <c r="AG15">
        <f>IF(ISERROR(SMALL($D15:$AD15,1)),0,MAX(SMALL($D15:$AD15,1),0))</f>
        <v>19</v>
      </c>
      <c r="AH15">
        <f>IF(ISERROR(SMALL($D15:$AD15,2)),0,MAX(SMALL($D15:$AD15,2),0))</f>
        <v>19</v>
      </c>
      <c r="AI15">
        <f>IF(ISERROR(SMALL($D15:$AD15,3)),0,MAX(SMALL($D15:$AD15,3),0))</f>
        <v>19</v>
      </c>
      <c r="AJ15">
        <f>+AF15-AG15-AH15-AI15</f>
        <v>129</v>
      </c>
    </row>
    <row r="16" spans="1:36" x14ac:dyDescent="0.25">
      <c r="A16">
        <v>14</v>
      </c>
      <c r="B16">
        <v>43</v>
      </c>
      <c r="C16" t="s">
        <v>98</v>
      </c>
      <c r="D16">
        <v>33</v>
      </c>
      <c r="E16">
        <v>31</v>
      </c>
      <c r="F16">
        <v>33</v>
      </c>
      <c r="G16">
        <v>26</v>
      </c>
      <c r="H16">
        <v>26</v>
      </c>
      <c r="I16">
        <v>35</v>
      </c>
      <c r="V16">
        <v>0</v>
      </c>
      <c r="W16">
        <v>0</v>
      </c>
      <c r="X16">
        <v>0</v>
      </c>
      <c r="AF16">
        <f>SUM(D16:AD16)</f>
        <v>184</v>
      </c>
      <c r="AG16">
        <f>IF(ISERROR(SMALL($D16:$AD16,1)),0,MAX(SMALL($D16:$AD16,1),0))</f>
        <v>0</v>
      </c>
      <c r="AH16">
        <f>IF(ISERROR(SMALL($D16:$AD16,2)),0,MAX(SMALL($D16:$AD16,2),0))</f>
        <v>0</v>
      </c>
      <c r="AI16">
        <f>IF(ISERROR(SMALL($D16:$AD16,3)),0,MAX(SMALL($D16:$AD16,3),0))</f>
        <v>0</v>
      </c>
      <c r="AJ16">
        <f>+AF16-AG16-AH16-AI16</f>
        <v>184</v>
      </c>
    </row>
    <row r="17" spans="1:36" x14ac:dyDescent="0.25">
      <c r="A17">
        <v>15</v>
      </c>
      <c r="B17">
        <v>26</v>
      </c>
      <c r="C17" t="s">
        <v>99</v>
      </c>
      <c r="D17">
        <v>24</v>
      </c>
      <c r="E17">
        <v>29</v>
      </c>
      <c r="F17">
        <v>31</v>
      </c>
      <c r="G17">
        <v>28</v>
      </c>
      <c r="H17">
        <v>31</v>
      </c>
      <c r="I17">
        <v>26</v>
      </c>
      <c r="V17">
        <v>0</v>
      </c>
      <c r="W17">
        <v>0</v>
      </c>
      <c r="X17">
        <v>0</v>
      </c>
      <c r="AF17">
        <f>SUM(D17:AD17)</f>
        <v>169</v>
      </c>
      <c r="AG17">
        <f>IF(ISERROR(SMALL($D17:$AD17,1)),0,MAX(SMALL($D17:$AD17,1),0))</f>
        <v>0</v>
      </c>
      <c r="AH17">
        <f>IF(ISERROR(SMALL($D17:$AD17,2)),0,MAX(SMALL($D17:$AD17,2),0))</f>
        <v>0</v>
      </c>
      <c r="AI17">
        <f>IF(ISERROR(SMALL($D17:$AD17,3)),0,MAX(SMALL($D17:$AD17,3),0))</f>
        <v>0</v>
      </c>
      <c r="AJ17">
        <f>+AF17-AG17-AH17-AI17</f>
        <v>169</v>
      </c>
    </row>
    <row r="18" spans="1:36" x14ac:dyDescent="0.25">
      <c r="A18">
        <v>16</v>
      </c>
      <c r="B18">
        <v>89</v>
      </c>
      <c r="C18" t="s">
        <v>100</v>
      </c>
      <c r="D18">
        <v>31</v>
      </c>
      <c r="E18">
        <v>35</v>
      </c>
      <c r="F18">
        <v>35</v>
      </c>
      <c r="G18">
        <v>20</v>
      </c>
      <c r="H18">
        <v>25</v>
      </c>
      <c r="I18">
        <v>22</v>
      </c>
      <c r="V18">
        <v>0</v>
      </c>
      <c r="W18">
        <v>0</v>
      </c>
      <c r="X18">
        <v>0</v>
      </c>
      <c r="AF18">
        <f>SUM(D18:AD18)</f>
        <v>168</v>
      </c>
      <c r="AG18">
        <f>IF(ISERROR(SMALL($D18:$AD18,1)),0,MAX(SMALL($D18:$AD18,1),0))</f>
        <v>0</v>
      </c>
      <c r="AH18">
        <f>IF(ISERROR(SMALL($D18:$AD18,2)),0,MAX(SMALL($D18:$AD18,2),0))</f>
        <v>0</v>
      </c>
      <c r="AI18">
        <f>IF(ISERROR(SMALL($D18:$AD18,3)),0,MAX(SMALL($D18:$AD18,3),0))</f>
        <v>0</v>
      </c>
      <c r="AJ18">
        <f>+AF18-AG18-AH18-AI18</f>
        <v>168</v>
      </c>
    </row>
    <row r="19" spans="1:36" x14ac:dyDescent="0.25">
      <c r="A19">
        <v>17</v>
      </c>
      <c r="B19">
        <v>9</v>
      </c>
      <c r="C19" t="s">
        <v>93</v>
      </c>
      <c r="D19">
        <v>29</v>
      </c>
      <c r="E19">
        <v>25</v>
      </c>
      <c r="F19">
        <v>17</v>
      </c>
      <c r="G19" s="4" t="s">
        <v>20</v>
      </c>
      <c r="H19" s="4" t="s">
        <v>20</v>
      </c>
      <c r="I19" s="4" t="s">
        <v>20</v>
      </c>
      <c r="T19" s="5"/>
      <c r="U19" s="5"/>
      <c r="V19">
        <v>31</v>
      </c>
      <c r="W19">
        <v>35</v>
      </c>
      <c r="X19">
        <v>29</v>
      </c>
      <c r="AF19">
        <f>SUM(D19:AD19)</f>
        <v>166</v>
      </c>
      <c r="AG19">
        <f>IF(ISERROR(SMALL($D19:$AD19,1)),0,MAX(SMALL($D19:$AD19,1),0))</f>
        <v>17</v>
      </c>
      <c r="AH19">
        <f>IF(ISERROR(SMALL($D19:$AD19,2)),0,MAX(SMALL($D19:$AD19,2),0))</f>
        <v>25</v>
      </c>
      <c r="AI19">
        <f>IF(ISERROR(SMALL($D19:$AD19,3)),0,MAX(SMALL($D19:$AD19,3),0))</f>
        <v>29</v>
      </c>
      <c r="AJ19">
        <f>+AF19-AG19-AH19-AI19</f>
        <v>95</v>
      </c>
    </row>
    <row r="20" spans="1:36" x14ac:dyDescent="0.25">
      <c r="A20">
        <v>18</v>
      </c>
      <c r="B20">
        <v>7</v>
      </c>
      <c r="C20" t="s">
        <v>85</v>
      </c>
      <c r="D20">
        <v>0</v>
      </c>
      <c r="E20">
        <v>0</v>
      </c>
      <c r="F20">
        <v>0</v>
      </c>
      <c r="G20">
        <v>21</v>
      </c>
      <c r="H20">
        <v>22</v>
      </c>
      <c r="I20">
        <v>21</v>
      </c>
      <c r="V20">
        <v>25</v>
      </c>
      <c r="W20">
        <v>21</v>
      </c>
      <c r="X20">
        <v>20</v>
      </c>
      <c r="AF20">
        <f t="shared" si="0"/>
        <v>130</v>
      </c>
      <c r="AG20">
        <f t="shared" si="2"/>
        <v>0</v>
      </c>
      <c r="AH20">
        <f t="shared" si="3"/>
        <v>0</v>
      </c>
      <c r="AI20">
        <f t="shared" si="4"/>
        <v>0</v>
      </c>
      <c r="AJ20">
        <f t="shared" si="1"/>
        <v>130</v>
      </c>
    </row>
    <row r="21" spans="1:36" x14ac:dyDescent="0.25">
      <c r="A21">
        <v>19</v>
      </c>
      <c r="B21">
        <v>47</v>
      </c>
      <c r="C21" t="s">
        <v>84</v>
      </c>
      <c r="D21">
        <v>19</v>
      </c>
      <c r="E21">
        <v>17</v>
      </c>
      <c r="F21">
        <v>22</v>
      </c>
      <c r="G21">
        <v>0</v>
      </c>
      <c r="H21">
        <v>0</v>
      </c>
      <c r="I21">
        <v>0</v>
      </c>
      <c r="V21">
        <v>24</v>
      </c>
      <c r="W21">
        <v>23</v>
      </c>
      <c r="X21">
        <v>21</v>
      </c>
      <c r="AF21">
        <f t="shared" si="0"/>
        <v>126</v>
      </c>
      <c r="AG21">
        <f t="shared" si="2"/>
        <v>0</v>
      </c>
      <c r="AH21">
        <f t="shared" si="3"/>
        <v>0</v>
      </c>
      <c r="AI21">
        <f t="shared" si="4"/>
        <v>0</v>
      </c>
      <c r="AJ21">
        <f t="shared" si="1"/>
        <v>126</v>
      </c>
    </row>
    <row r="22" spans="1:36" x14ac:dyDescent="0.25">
      <c r="A22">
        <v>20</v>
      </c>
      <c r="B22">
        <v>77</v>
      </c>
      <c r="C22" t="s">
        <v>80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V22">
        <v>27</v>
      </c>
      <c r="W22">
        <v>27</v>
      </c>
      <c r="X22">
        <v>27</v>
      </c>
      <c r="AF22">
        <f t="shared" si="0"/>
        <v>81</v>
      </c>
      <c r="AG22">
        <f t="shared" si="2"/>
        <v>0</v>
      </c>
      <c r="AH22">
        <f t="shared" si="3"/>
        <v>0</v>
      </c>
      <c r="AI22">
        <f t="shared" si="4"/>
        <v>0</v>
      </c>
      <c r="AJ22">
        <f t="shared" si="1"/>
        <v>81</v>
      </c>
    </row>
    <row r="23" spans="1:36" x14ac:dyDescent="0.25">
      <c r="A23">
        <v>21</v>
      </c>
      <c r="B23">
        <v>71</v>
      </c>
      <c r="C23" t="s">
        <v>87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V23">
        <v>21</v>
      </c>
      <c r="W23">
        <v>20</v>
      </c>
      <c r="X23">
        <v>22</v>
      </c>
      <c r="AF23">
        <f t="shared" si="0"/>
        <v>63</v>
      </c>
      <c r="AG23">
        <f t="shared" si="2"/>
        <v>0</v>
      </c>
      <c r="AH23">
        <f t="shared" si="3"/>
        <v>0</v>
      </c>
      <c r="AI23">
        <f t="shared" si="4"/>
        <v>0</v>
      </c>
      <c r="AJ23">
        <f t="shared" si="1"/>
        <v>63</v>
      </c>
    </row>
    <row r="24" spans="1:36" x14ac:dyDescent="0.25">
      <c r="A24">
        <v>22</v>
      </c>
      <c r="B24">
        <v>3</v>
      </c>
      <c r="C24" t="s">
        <v>101</v>
      </c>
      <c r="D24">
        <v>21</v>
      </c>
      <c r="E24">
        <v>20</v>
      </c>
      <c r="F24">
        <v>19</v>
      </c>
      <c r="G24">
        <v>0</v>
      </c>
      <c r="H24">
        <v>0</v>
      </c>
      <c r="I24">
        <v>0</v>
      </c>
      <c r="V24">
        <v>0</v>
      </c>
      <c r="W24">
        <v>0</v>
      </c>
      <c r="X24">
        <v>0</v>
      </c>
      <c r="AF24">
        <f t="shared" si="0"/>
        <v>60</v>
      </c>
      <c r="AG24">
        <f t="shared" si="2"/>
        <v>0</v>
      </c>
      <c r="AH24">
        <f t="shared" si="3"/>
        <v>0</v>
      </c>
      <c r="AI24">
        <f t="shared" si="4"/>
        <v>0</v>
      </c>
      <c r="AJ24">
        <f t="shared" si="1"/>
        <v>60</v>
      </c>
    </row>
    <row r="25" spans="1:36" x14ac:dyDescent="0.25">
      <c r="A25">
        <v>23</v>
      </c>
      <c r="B25">
        <v>17</v>
      </c>
      <c r="C25" t="s">
        <v>88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V25">
        <v>20</v>
      </c>
      <c r="W25">
        <v>0</v>
      </c>
      <c r="X25">
        <v>19</v>
      </c>
      <c r="AF25">
        <f t="shared" si="0"/>
        <v>39</v>
      </c>
      <c r="AG25">
        <f t="shared" si="2"/>
        <v>0</v>
      </c>
      <c r="AH25">
        <f t="shared" si="3"/>
        <v>0</v>
      </c>
      <c r="AI25">
        <f t="shared" si="4"/>
        <v>0</v>
      </c>
      <c r="AJ25">
        <f t="shared" si="1"/>
        <v>39</v>
      </c>
    </row>
    <row r="28" spans="1:36" x14ac:dyDescent="0.25">
      <c r="A28" s="2"/>
      <c r="B28" t="s">
        <v>17</v>
      </c>
    </row>
    <row r="29" spans="1:36" x14ac:dyDescent="0.25">
      <c r="A29" s="1"/>
      <c r="B29" t="s">
        <v>18</v>
      </c>
    </row>
    <row r="30" spans="1:36" x14ac:dyDescent="0.25">
      <c r="A30" s="3"/>
      <c r="B30" t="s">
        <v>19</v>
      </c>
    </row>
    <row r="31" spans="1:36" x14ac:dyDescent="0.25">
      <c r="A31" s="4"/>
      <c r="B31" t="s">
        <v>20</v>
      </c>
    </row>
    <row r="34" spans="1:1" x14ac:dyDescent="0.25">
      <c r="A34" t="s">
        <v>21</v>
      </c>
    </row>
    <row r="36" spans="1:1" x14ac:dyDescent="0.25">
      <c r="A36" s="7" t="s">
        <v>165</v>
      </c>
    </row>
  </sheetData>
  <sortState xmlns:xlrd2="http://schemas.microsoft.com/office/spreadsheetml/2017/richdata2" ref="B3:AF25">
    <sortCondition descending="1" ref="AF3:AF25"/>
  </sortState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"/>
  <sheetViews>
    <sheetView zoomScale="75" zoomScaleNormal="75" workbookViewId="0">
      <selection activeCell="F42" sqref="F42"/>
    </sheetView>
  </sheetViews>
  <sheetFormatPr defaultRowHeight="15" x14ac:dyDescent="0.25"/>
  <cols>
    <col min="1" max="1" width="6.85546875" customWidth="1"/>
    <col min="3" max="3" width="27.28515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14</v>
      </c>
      <c r="C3" t="s">
        <v>79</v>
      </c>
      <c r="D3" s="3">
        <f>1+33+1</f>
        <v>35</v>
      </c>
      <c r="E3" s="1">
        <f>37+1</f>
        <v>38</v>
      </c>
      <c r="F3">
        <v>40</v>
      </c>
      <c r="G3">
        <v>35</v>
      </c>
      <c r="H3">
        <v>35</v>
      </c>
      <c r="I3">
        <v>37</v>
      </c>
      <c r="T3" s="5"/>
      <c r="U3" s="5"/>
      <c r="V3" s="3">
        <f>1+40+1</f>
        <v>42</v>
      </c>
      <c r="W3" s="1">
        <f>40+1</f>
        <v>41</v>
      </c>
      <c r="X3" s="1">
        <f>40+1</f>
        <v>41</v>
      </c>
      <c r="AF3">
        <f>SUM(D3:AD3)</f>
        <v>344</v>
      </c>
      <c r="AG3">
        <f>IF(ISERROR(SMALL($D3:$AD3,1)),0,MAX(SMALL($D3:$AD3,1),0))</f>
        <v>35</v>
      </c>
      <c r="AH3">
        <f>IF(ISERROR(SMALL($D3:$AD3,2)),0,MAX(SMALL($D3:$AD3,2),0))</f>
        <v>35</v>
      </c>
      <c r="AI3">
        <f>IF(ISERROR(SMALL($D3:$AD3,3)),0,MAX(SMALL($D3:$AD3,3),0))</f>
        <v>35</v>
      </c>
      <c r="AJ3">
        <f t="shared" ref="AJ3" si="0">+AF3-AG3-AH3-AI3</f>
        <v>239</v>
      </c>
    </row>
    <row r="4" spans="1:36" x14ac:dyDescent="0.25">
      <c r="A4">
        <v>2</v>
      </c>
      <c r="B4">
        <v>76</v>
      </c>
      <c r="C4" t="s">
        <v>82</v>
      </c>
      <c r="D4">
        <v>37</v>
      </c>
      <c r="E4">
        <v>35</v>
      </c>
      <c r="F4" s="1">
        <f>35+1</f>
        <v>36</v>
      </c>
      <c r="G4" s="3">
        <f>1+40+1</f>
        <v>42</v>
      </c>
      <c r="H4" s="1">
        <f>40+1</f>
        <v>41</v>
      </c>
      <c r="I4" s="1">
        <f>40+1</f>
        <v>41</v>
      </c>
      <c r="T4" s="5"/>
      <c r="U4" s="5"/>
      <c r="V4">
        <v>30</v>
      </c>
      <c r="W4">
        <v>35</v>
      </c>
      <c r="X4">
        <v>35</v>
      </c>
      <c r="AF4">
        <f t="shared" ref="AF4:AF14" si="1">SUM(D4:AD4)</f>
        <v>332</v>
      </c>
      <c r="AG4">
        <f t="shared" ref="AG4:AG14" si="2">IF(ISERROR(SMALL($D4:$AD4,1)),0,MAX(SMALL($D4:$AD4,1),0))</f>
        <v>30</v>
      </c>
      <c r="AH4">
        <f t="shared" ref="AH4:AH14" si="3">IF(ISERROR(SMALL($D4:$AD4,2)),0,MAX(SMALL($D4:$AD4,2),0))</f>
        <v>35</v>
      </c>
      <c r="AI4">
        <f t="shared" ref="AI4:AI14" si="4">IF(ISERROR(SMALL($D4:$AD4,3)),0,MAX(SMALL($D4:$AD4,3),0))</f>
        <v>35</v>
      </c>
      <c r="AJ4">
        <f t="shared" ref="AJ4:AJ14" si="5">+AF4-AG4-AH4-AI4</f>
        <v>232</v>
      </c>
    </row>
    <row r="5" spans="1:36" x14ac:dyDescent="0.25">
      <c r="A5">
        <v>3</v>
      </c>
      <c r="B5">
        <v>36</v>
      </c>
      <c r="C5" t="s">
        <v>81</v>
      </c>
      <c r="D5">
        <v>28</v>
      </c>
      <c r="E5">
        <v>33</v>
      </c>
      <c r="F5">
        <v>29</v>
      </c>
      <c r="G5">
        <v>33</v>
      </c>
      <c r="H5">
        <v>33</v>
      </c>
      <c r="I5">
        <v>33</v>
      </c>
      <c r="T5" s="5"/>
      <c r="U5" s="5"/>
      <c r="V5">
        <v>35</v>
      </c>
      <c r="W5">
        <v>33</v>
      </c>
      <c r="X5">
        <v>33</v>
      </c>
      <c r="AF5">
        <f t="shared" si="1"/>
        <v>290</v>
      </c>
      <c r="AG5">
        <f t="shared" si="2"/>
        <v>28</v>
      </c>
      <c r="AH5">
        <f t="shared" si="3"/>
        <v>29</v>
      </c>
      <c r="AI5">
        <f t="shared" si="4"/>
        <v>33</v>
      </c>
      <c r="AJ5">
        <f t="shared" si="5"/>
        <v>200</v>
      </c>
    </row>
    <row r="6" spans="1:36" x14ac:dyDescent="0.25">
      <c r="A6">
        <v>4</v>
      </c>
      <c r="B6">
        <v>6</v>
      </c>
      <c r="C6" t="s">
        <v>86</v>
      </c>
      <c r="D6">
        <v>40</v>
      </c>
      <c r="E6">
        <v>29</v>
      </c>
      <c r="F6">
        <v>33</v>
      </c>
      <c r="G6">
        <v>31</v>
      </c>
      <c r="H6">
        <v>30</v>
      </c>
      <c r="I6">
        <v>30</v>
      </c>
      <c r="V6">
        <v>26</v>
      </c>
      <c r="W6">
        <v>29</v>
      </c>
      <c r="X6">
        <v>31</v>
      </c>
      <c r="AF6">
        <f t="shared" si="1"/>
        <v>279</v>
      </c>
      <c r="AG6">
        <f t="shared" si="2"/>
        <v>26</v>
      </c>
      <c r="AH6">
        <f t="shared" si="3"/>
        <v>29</v>
      </c>
      <c r="AI6">
        <f t="shared" si="4"/>
        <v>29</v>
      </c>
      <c r="AJ6">
        <f t="shared" si="5"/>
        <v>195</v>
      </c>
    </row>
    <row r="7" spans="1:36" x14ac:dyDescent="0.25">
      <c r="A7">
        <v>5</v>
      </c>
      <c r="B7">
        <v>66</v>
      </c>
      <c r="C7" t="s">
        <v>83</v>
      </c>
      <c r="D7">
        <v>30</v>
      </c>
      <c r="E7">
        <v>30</v>
      </c>
      <c r="F7">
        <v>30</v>
      </c>
      <c r="G7">
        <v>29</v>
      </c>
      <c r="H7">
        <v>29</v>
      </c>
      <c r="I7">
        <v>29</v>
      </c>
      <c r="T7" s="5"/>
      <c r="U7" s="5"/>
      <c r="V7">
        <v>29</v>
      </c>
      <c r="W7">
        <v>31</v>
      </c>
      <c r="X7">
        <v>30</v>
      </c>
      <c r="AF7">
        <f t="shared" si="1"/>
        <v>267</v>
      </c>
      <c r="AG7">
        <f t="shared" si="2"/>
        <v>29</v>
      </c>
      <c r="AH7">
        <f t="shared" si="3"/>
        <v>29</v>
      </c>
      <c r="AI7">
        <f t="shared" si="4"/>
        <v>29</v>
      </c>
      <c r="AJ7">
        <f t="shared" si="5"/>
        <v>180</v>
      </c>
    </row>
    <row r="8" spans="1:36" x14ac:dyDescent="0.25">
      <c r="A8">
        <v>6</v>
      </c>
      <c r="B8">
        <v>26</v>
      </c>
      <c r="C8" t="s">
        <v>99</v>
      </c>
      <c r="D8">
        <v>35</v>
      </c>
      <c r="E8">
        <v>40</v>
      </c>
      <c r="F8">
        <v>37</v>
      </c>
      <c r="G8">
        <v>37</v>
      </c>
      <c r="H8">
        <v>37</v>
      </c>
      <c r="I8">
        <v>35</v>
      </c>
      <c r="V8">
        <v>0</v>
      </c>
      <c r="W8">
        <v>0</v>
      </c>
      <c r="X8">
        <v>0</v>
      </c>
      <c r="AF8">
        <f t="shared" si="1"/>
        <v>221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221</v>
      </c>
    </row>
    <row r="9" spans="1:36" x14ac:dyDescent="0.25">
      <c r="A9">
        <v>7</v>
      </c>
      <c r="B9">
        <v>7</v>
      </c>
      <c r="C9" t="s">
        <v>85</v>
      </c>
      <c r="D9">
        <v>0</v>
      </c>
      <c r="E9">
        <v>0</v>
      </c>
      <c r="F9">
        <v>0</v>
      </c>
      <c r="G9">
        <v>30</v>
      </c>
      <c r="H9">
        <v>31</v>
      </c>
      <c r="I9">
        <v>31</v>
      </c>
      <c r="T9" s="5"/>
      <c r="U9" s="5"/>
      <c r="V9">
        <v>33</v>
      </c>
      <c r="W9">
        <v>28</v>
      </c>
      <c r="X9">
        <v>27</v>
      </c>
      <c r="AF9">
        <f t="shared" si="1"/>
        <v>180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180</v>
      </c>
    </row>
    <row r="10" spans="1:36" x14ac:dyDescent="0.25">
      <c r="A10">
        <v>8</v>
      </c>
      <c r="B10">
        <v>47</v>
      </c>
      <c r="C10" t="s">
        <v>84</v>
      </c>
      <c r="D10">
        <v>29</v>
      </c>
      <c r="E10">
        <v>28</v>
      </c>
      <c r="F10">
        <v>31</v>
      </c>
      <c r="G10">
        <v>0</v>
      </c>
      <c r="H10">
        <v>0</v>
      </c>
      <c r="I10">
        <v>0</v>
      </c>
      <c r="T10" s="5"/>
      <c r="U10" s="5"/>
      <c r="V10">
        <v>31</v>
      </c>
      <c r="W10">
        <v>30</v>
      </c>
      <c r="X10">
        <v>28</v>
      </c>
      <c r="AF10">
        <f t="shared" si="1"/>
        <v>177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177</v>
      </c>
    </row>
    <row r="11" spans="1:36" x14ac:dyDescent="0.25">
      <c r="A11">
        <v>9</v>
      </c>
      <c r="B11">
        <v>77</v>
      </c>
      <c r="C11" t="s">
        <v>80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T11" s="5"/>
      <c r="U11" s="5"/>
      <c r="V11">
        <v>37</v>
      </c>
      <c r="W11">
        <v>37</v>
      </c>
      <c r="X11">
        <v>37</v>
      </c>
      <c r="AF11">
        <f t="shared" si="1"/>
        <v>111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111</v>
      </c>
    </row>
    <row r="12" spans="1:36" x14ac:dyDescent="0.25">
      <c r="A12">
        <v>10</v>
      </c>
      <c r="B12">
        <v>3</v>
      </c>
      <c r="C12" t="s">
        <v>101</v>
      </c>
      <c r="D12">
        <v>31</v>
      </c>
      <c r="E12">
        <v>31</v>
      </c>
      <c r="F12">
        <v>28</v>
      </c>
      <c r="G12">
        <v>0</v>
      </c>
      <c r="H12">
        <v>0</v>
      </c>
      <c r="I12">
        <v>0</v>
      </c>
      <c r="V12">
        <v>0</v>
      </c>
      <c r="W12">
        <v>0</v>
      </c>
      <c r="X12">
        <v>0</v>
      </c>
      <c r="AF12">
        <f t="shared" si="1"/>
        <v>90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90</v>
      </c>
    </row>
    <row r="13" spans="1:36" x14ac:dyDescent="0.25">
      <c r="A13">
        <v>11</v>
      </c>
      <c r="B13">
        <v>71</v>
      </c>
      <c r="C13" t="s">
        <v>87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V13">
        <v>28</v>
      </c>
      <c r="W13">
        <v>27</v>
      </c>
      <c r="X13">
        <v>29</v>
      </c>
      <c r="AF13">
        <f t="shared" si="1"/>
        <v>84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84</v>
      </c>
    </row>
    <row r="14" spans="1:36" x14ac:dyDescent="0.25">
      <c r="A14">
        <v>12</v>
      </c>
      <c r="B14">
        <v>17</v>
      </c>
      <c r="C14" t="s">
        <v>88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V14">
        <v>27</v>
      </c>
      <c r="W14">
        <v>0</v>
      </c>
      <c r="X14">
        <v>26</v>
      </c>
      <c r="AF14">
        <f t="shared" si="1"/>
        <v>53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53</v>
      </c>
    </row>
    <row r="17" spans="1:2" x14ac:dyDescent="0.25">
      <c r="A17" s="2"/>
      <c r="B17" t="s">
        <v>17</v>
      </c>
    </row>
    <row r="18" spans="1:2" x14ac:dyDescent="0.25">
      <c r="A18" s="1"/>
      <c r="B18" t="s">
        <v>18</v>
      </c>
    </row>
    <row r="19" spans="1:2" x14ac:dyDescent="0.25">
      <c r="A19" s="3"/>
      <c r="B19" t="s">
        <v>19</v>
      </c>
    </row>
    <row r="20" spans="1:2" x14ac:dyDescent="0.25">
      <c r="A20" s="4"/>
      <c r="B20" t="s">
        <v>20</v>
      </c>
    </row>
    <row r="23" spans="1:2" x14ac:dyDescent="0.25">
      <c r="A23" t="s">
        <v>21</v>
      </c>
    </row>
  </sheetData>
  <sortState xmlns:xlrd2="http://schemas.microsoft.com/office/spreadsheetml/2017/richdata2" ref="B3:AF14">
    <sortCondition descending="1" ref="AF3:AF14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1"/>
  <sheetViews>
    <sheetView zoomScale="75" zoomScaleNormal="75" workbookViewId="0">
      <selection activeCell="O14" sqref="O14"/>
    </sheetView>
  </sheetViews>
  <sheetFormatPr defaultRowHeight="15" x14ac:dyDescent="0.25"/>
  <cols>
    <col min="1" max="1" width="6.85546875" customWidth="1"/>
    <col min="3" max="3" width="21.140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19</v>
      </c>
      <c r="C3" t="s">
        <v>78</v>
      </c>
      <c r="D3" s="3">
        <f>1+40+1</f>
        <v>42</v>
      </c>
      <c r="E3" s="1">
        <f>40+1</f>
        <v>41</v>
      </c>
      <c r="F3" s="1">
        <f>40+1</f>
        <v>41</v>
      </c>
      <c r="G3" s="1">
        <f>40+1</f>
        <v>41</v>
      </c>
      <c r="H3">
        <v>40</v>
      </c>
      <c r="I3" s="1">
        <f>37+1</f>
        <v>38</v>
      </c>
      <c r="T3" s="5"/>
      <c r="U3" s="5"/>
      <c r="V3">
        <v>37</v>
      </c>
      <c r="W3">
        <v>37</v>
      </c>
      <c r="X3">
        <v>37</v>
      </c>
      <c r="AF3">
        <f>SUM(D3:AD3)</f>
        <v>354</v>
      </c>
      <c r="AG3">
        <f>IF(ISERROR(SMALL($D3:$AD3,1)),0,MAX(SMALL($D3:$AD3,1),0))</f>
        <v>37</v>
      </c>
      <c r="AH3">
        <f>IF(ISERROR(SMALL($D3:$AD3,2)),0,MAX(SMALL($D3:$AD3,2),0))</f>
        <v>37</v>
      </c>
      <c r="AI3">
        <f>IF(ISERROR(SMALL($D3:$AD3,3)),0,MAX(SMALL($D3:$AD3,3),0))</f>
        <v>37</v>
      </c>
      <c r="AJ3">
        <f t="shared" ref="AJ3" si="0">+AF3-AG3-AH3-AI3</f>
        <v>243</v>
      </c>
    </row>
    <row r="4" spans="1:36" x14ac:dyDescent="0.25">
      <c r="A4">
        <v>2</v>
      </c>
      <c r="B4">
        <v>23</v>
      </c>
      <c r="C4" t="s">
        <v>104</v>
      </c>
      <c r="D4">
        <v>29</v>
      </c>
      <c r="E4">
        <v>33</v>
      </c>
      <c r="F4">
        <v>35</v>
      </c>
      <c r="G4">
        <v>35</v>
      </c>
      <c r="H4">
        <v>33</v>
      </c>
      <c r="I4">
        <v>35</v>
      </c>
      <c r="T4" s="5"/>
      <c r="U4" s="5"/>
      <c r="V4">
        <v>35</v>
      </c>
      <c r="W4">
        <v>35</v>
      </c>
      <c r="X4">
        <v>35</v>
      </c>
      <c r="AF4">
        <f>SUM(D4:AD4)</f>
        <v>305</v>
      </c>
      <c r="AG4">
        <f>IF(ISERROR(SMALL($D4:$AD4,1)),0,MAX(SMALL($D4:$AD4,1),0))</f>
        <v>29</v>
      </c>
      <c r="AH4">
        <f>IF(ISERROR(SMALL($D4:$AD4,2)),0,MAX(SMALL($D4:$AD4,2),0))</f>
        <v>33</v>
      </c>
      <c r="AI4">
        <f>IF(ISERROR(SMALL($D4:$AD4,3)),0,MAX(SMALL($D4:$AD4,3),0))</f>
        <v>33</v>
      </c>
      <c r="AJ4">
        <f t="shared" ref="AJ4:AJ12" si="1">+AF4-AG4-AH4-AI4</f>
        <v>210</v>
      </c>
    </row>
    <row r="5" spans="1:36" x14ac:dyDescent="0.25">
      <c r="A5">
        <v>3</v>
      </c>
      <c r="B5">
        <v>8</v>
      </c>
      <c r="C5" t="s">
        <v>75</v>
      </c>
      <c r="D5">
        <v>33</v>
      </c>
      <c r="E5">
        <v>30</v>
      </c>
      <c r="F5">
        <v>30</v>
      </c>
      <c r="G5">
        <v>30</v>
      </c>
      <c r="H5">
        <v>29</v>
      </c>
      <c r="I5">
        <v>30</v>
      </c>
      <c r="T5" s="5"/>
      <c r="U5" s="5"/>
      <c r="V5">
        <v>33</v>
      </c>
      <c r="W5">
        <v>33</v>
      </c>
      <c r="X5">
        <v>33</v>
      </c>
      <c r="AF5">
        <f>SUM(D5:AD5)</f>
        <v>281</v>
      </c>
      <c r="AG5">
        <f>IF(ISERROR(SMALL($D5:$AD5,1)),0,MAX(SMALL($D5:$AD5,1),0))</f>
        <v>29</v>
      </c>
      <c r="AH5">
        <f>IF(ISERROR(SMALL($D5:$AD5,2)),0,MAX(SMALL($D5:$AD5,2),0))</f>
        <v>30</v>
      </c>
      <c r="AI5">
        <f>IF(ISERROR(SMALL($D5:$AD5,3)),0,MAX(SMALL($D5:$AD5,3),0))</f>
        <v>30</v>
      </c>
      <c r="AJ5">
        <f t="shared" si="1"/>
        <v>192</v>
      </c>
    </row>
    <row r="6" spans="1:36" x14ac:dyDescent="0.25">
      <c r="A6">
        <v>4</v>
      </c>
      <c r="B6">
        <v>29</v>
      </c>
      <c r="C6" t="s">
        <v>102</v>
      </c>
      <c r="D6">
        <v>35</v>
      </c>
      <c r="E6">
        <v>37</v>
      </c>
      <c r="F6">
        <v>37</v>
      </c>
      <c r="G6" s="2">
        <f>1+29</f>
        <v>30</v>
      </c>
      <c r="H6" s="1">
        <f>35+1</f>
        <v>36</v>
      </c>
      <c r="I6">
        <v>40</v>
      </c>
      <c r="T6" s="5"/>
      <c r="U6" s="5"/>
      <c r="V6">
        <v>0</v>
      </c>
      <c r="W6">
        <v>0</v>
      </c>
      <c r="X6">
        <v>0</v>
      </c>
      <c r="AF6">
        <f t="shared" ref="AF6:AF12" si="2">SUM(D6:AD6)</f>
        <v>215</v>
      </c>
      <c r="AG6">
        <f t="shared" ref="AG6:AG12" si="3">IF(ISERROR(SMALL($D6:$AD6,1)),0,MAX(SMALL($D6:$AD6,1),0))</f>
        <v>0</v>
      </c>
      <c r="AH6">
        <f t="shared" ref="AH6:AH12" si="4">IF(ISERROR(SMALL($D6:$AD6,2)),0,MAX(SMALL($D6:$AD6,2),0))</f>
        <v>0</v>
      </c>
      <c r="AI6">
        <f t="shared" ref="AI6:AI12" si="5">IF(ISERROR(SMALL($D6:$AD6,3)),0,MAX(SMALL($D6:$AD6,3),0))</f>
        <v>0</v>
      </c>
      <c r="AJ6">
        <f t="shared" si="1"/>
        <v>215</v>
      </c>
    </row>
    <row r="7" spans="1:36" x14ac:dyDescent="0.25">
      <c r="A7">
        <v>5</v>
      </c>
      <c r="B7">
        <v>50</v>
      </c>
      <c r="C7" t="s">
        <v>103</v>
      </c>
      <c r="D7">
        <v>37</v>
      </c>
      <c r="E7">
        <v>35</v>
      </c>
      <c r="F7">
        <v>33</v>
      </c>
      <c r="G7">
        <v>33</v>
      </c>
      <c r="H7">
        <v>31</v>
      </c>
      <c r="I7">
        <v>33</v>
      </c>
      <c r="T7" s="5"/>
      <c r="U7" s="5"/>
      <c r="V7">
        <v>0</v>
      </c>
      <c r="W7">
        <v>0</v>
      </c>
      <c r="X7">
        <v>0</v>
      </c>
      <c r="AF7">
        <f t="shared" si="2"/>
        <v>202</v>
      </c>
      <c r="AG7">
        <f t="shared" si="3"/>
        <v>0</v>
      </c>
      <c r="AH7">
        <f t="shared" si="4"/>
        <v>0</v>
      </c>
      <c r="AI7">
        <f t="shared" si="5"/>
        <v>0</v>
      </c>
      <c r="AJ7">
        <f t="shared" si="1"/>
        <v>202</v>
      </c>
    </row>
    <row r="8" spans="1:36" x14ac:dyDescent="0.25">
      <c r="A8">
        <v>6</v>
      </c>
      <c r="B8">
        <v>52</v>
      </c>
      <c r="C8" t="s">
        <v>105</v>
      </c>
      <c r="D8">
        <v>31</v>
      </c>
      <c r="E8">
        <v>31</v>
      </c>
      <c r="F8">
        <v>31</v>
      </c>
      <c r="G8">
        <v>31</v>
      </c>
      <c r="H8">
        <v>30</v>
      </c>
      <c r="I8">
        <v>31</v>
      </c>
      <c r="V8">
        <v>0</v>
      </c>
      <c r="W8">
        <v>0</v>
      </c>
      <c r="X8">
        <v>0</v>
      </c>
      <c r="AF8">
        <f t="shared" si="2"/>
        <v>185</v>
      </c>
      <c r="AG8">
        <f t="shared" si="3"/>
        <v>0</v>
      </c>
      <c r="AH8">
        <f t="shared" si="4"/>
        <v>0</v>
      </c>
      <c r="AI8">
        <f t="shared" si="5"/>
        <v>0</v>
      </c>
      <c r="AJ8">
        <f t="shared" si="1"/>
        <v>185</v>
      </c>
    </row>
    <row r="9" spans="1:36" x14ac:dyDescent="0.25">
      <c r="A9">
        <v>7</v>
      </c>
      <c r="B9">
        <v>3</v>
      </c>
      <c r="C9" t="s">
        <v>76</v>
      </c>
      <c r="D9">
        <v>30</v>
      </c>
      <c r="E9">
        <v>29</v>
      </c>
      <c r="F9">
        <v>29</v>
      </c>
      <c r="G9">
        <v>0</v>
      </c>
      <c r="H9">
        <v>0</v>
      </c>
      <c r="I9">
        <v>0</v>
      </c>
      <c r="T9" s="5"/>
      <c r="U9" s="5"/>
      <c r="V9">
        <v>31</v>
      </c>
      <c r="W9">
        <v>31</v>
      </c>
      <c r="X9">
        <v>31</v>
      </c>
      <c r="AF9">
        <f t="shared" si="2"/>
        <v>181</v>
      </c>
      <c r="AG9">
        <f t="shared" si="3"/>
        <v>0</v>
      </c>
      <c r="AH9">
        <f t="shared" si="4"/>
        <v>0</v>
      </c>
      <c r="AI9">
        <f t="shared" si="5"/>
        <v>0</v>
      </c>
      <c r="AJ9">
        <f t="shared" si="1"/>
        <v>181</v>
      </c>
    </row>
    <row r="10" spans="1:36" x14ac:dyDescent="0.25">
      <c r="A10">
        <v>8</v>
      </c>
      <c r="B10">
        <v>7</v>
      </c>
      <c r="C10" t="s">
        <v>77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T10" s="5"/>
      <c r="U10" s="5"/>
      <c r="V10" s="3">
        <f>1+40+1</f>
        <v>42</v>
      </c>
      <c r="W10" s="1">
        <f>40+1</f>
        <v>41</v>
      </c>
      <c r="X10" s="1">
        <f>40+1</f>
        <v>41</v>
      </c>
      <c r="AF10">
        <f t="shared" si="2"/>
        <v>124</v>
      </c>
      <c r="AG10">
        <f t="shared" si="3"/>
        <v>0</v>
      </c>
      <c r="AH10">
        <f t="shared" si="4"/>
        <v>0</v>
      </c>
      <c r="AI10">
        <f t="shared" si="5"/>
        <v>0</v>
      </c>
      <c r="AJ10">
        <f t="shared" si="1"/>
        <v>124</v>
      </c>
    </row>
    <row r="11" spans="1:36" x14ac:dyDescent="0.25">
      <c r="A11">
        <v>9</v>
      </c>
      <c r="B11">
        <v>91</v>
      </c>
      <c r="C11" t="s">
        <v>106</v>
      </c>
      <c r="D11">
        <v>0</v>
      </c>
      <c r="E11">
        <v>0</v>
      </c>
      <c r="F11">
        <v>0</v>
      </c>
      <c r="G11">
        <v>37</v>
      </c>
      <c r="H11">
        <v>37</v>
      </c>
      <c r="I11">
        <v>29</v>
      </c>
      <c r="V11">
        <v>0</v>
      </c>
      <c r="W11">
        <v>0</v>
      </c>
      <c r="X11">
        <v>0</v>
      </c>
      <c r="AF11">
        <f t="shared" si="2"/>
        <v>103</v>
      </c>
      <c r="AG11">
        <f t="shared" si="3"/>
        <v>0</v>
      </c>
      <c r="AH11">
        <f t="shared" si="4"/>
        <v>0</v>
      </c>
      <c r="AI11">
        <f t="shared" si="5"/>
        <v>0</v>
      </c>
      <c r="AJ11">
        <f t="shared" si="1"/>
        <v>103</v>
      </c>
    </row>
    <row r="12" spans="1:36" x14ac:dyDescent="0.25">
      <c r="A12">
        <v>10</v>
      </c>
      <c r="B12">
        <v>25</v>
      </c>
      <c r="C12" t="s">
        <v>107</v>
      </c>
      <c r="D12">
        <v>28</v>
      </c>
      <c r="E12">
        <v>0</v>
      </c>
      <c r="F12">
        <v>0</v>
      </c>
      <c r="G12">
        <v>0</v>
      </c>
      <c r="H12">
        <v>0</v>
      </c>
      <c r="I12">
        <v>0</v>
      </c>
      <c r="V12">
        <v>0</v>
      </c>
      <c r="W12">
        <v>0</v>
      </c>
      <c r="X12">
        <v>0</v>
      </c>
      <c r="AF12">
        <f t="shared" si="2"/>
        <v>28</v>
      </c>
      <c r="AG12">
        <f t="shared" si="3"/>
        <v>0</v>
      </c>
      <c r="AH12">
        <f t="shared" si="4"/>
        <v>0</v>
      </c>
      <c r="AI12">
        <f t="shared" si="5"/>
        <v>0</v>
      </c>
      <c r="AJ12">
        <f t="shared" si="1"/>
        <v>28</v>
      </c>
    </row>
    <row r="15" spans="1:36" x14ac:dyDescent="0.25">
      <c r="A15" s="2"/>
      <c r="B15" t="s">
        <v>17</v>
      </c>
    </row>
    <row r="16" spans="1:36" x14ac:dyDescent="0.25">
      <c r="A16" s="1"/>
      <c r="B16" t="s">
        <v>18</v>
      </c>
    </row>
    <row r="17" spans="1:22" x14ac:dyDescent="0.25">
      <c r="A17" s="3"/>
      <c r="B17" t="s">
        <v>19</v>
      </c>
    </row>
    <row r="18" spans="1:22" x14ac:dyDescent="0.25">
      <c r="A18" s="4"/>
      <c r="B18" t="s">
        <v>20</v>
      </c>
    </row>
    <row r="21" spans="1:22" x14ac:dyDescent="0.25">
      <c r="A21" t="s">
        <v>21</v>
      </c>
      <c r="T21" s="5"/>
      <c r="U21" s="5"/>
      <c r="V21" s="5"/>
    </row>
  </sheetData>
  <sortState xmlns:xlrd2="http://schemas.microsoft.com/office/spreadsheetml/2017/richdata2" ref="B3:AF12">
    <sortCondition descending="1" ref="AF3:AF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5"/>
  <sheetViews>
    <sheetView zoomScale="75" zoomScaleNormal="75" workbookViewId="0">
      <selection activeCell="L37" sqref="L37"/>
    </sheetView>
  </sheetViews>
  <sheetFormatPr defaultRowHeight="15" x14ac:dyDescent="0.25"/>
  <cols>
    <col min="1" max="1" width="6.85546875" customWidth="1"/>
    <col min="3" max="3" width="21.140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8</v>
      </c>
      <c r="C3" t="s">
        <v>75</v>
      </c>
      <c r="D3">
        <v>40</v>
      </c>
      <c r="E3">
        <v>37</v>
      </c>
      <c r="F3">
        <v>37</v>
      </c>
      <c r="G3">
        <v>37</v>
      </c>
      <c r="H3">
        <v>37</v>
      </c>
      <c r="I3">
        <v>37</v>
      </c>
      <c r="T3" s="5"/>
      <c r="U3" s="5"/>
      <c r="V3" s="3">
        <f>1+40+1</f>
        <v>42</v>
      </c>
      <c r="W3">
        <v>40</v>
      </c>
      <c r="X3">
        <v>40</v>
      </c>
      <c r="AF3">
        <f>SUM(D3:AD3)</f>
        <v>347</v>
      </c>
      <c r="AG3">
        <f>IF(ISERROR(SMALL($D3:$AD3,1)),0,MAX(SMALL($D3:$AD3,1),0))</f>
        <v>37</v>
      </c>
      <c r="AH3">
        <f>IF(ISERROR(SMALL($D3:$AD3,2)),0,MAX(SMALL($D3:$AD3,2),0))</f>
        <v>37</v>
      </c>
      <c r="AI3">
        <f>IF(ISERROR(SMALL($D3:$AD3,3)),0,MAX(SMALL($D3:$AD3,3),0))</f>
        <v>37</v>
      </c>
      <c r="AJ3">
        <f t="shared" ref="AJ3" si="0">+AF3-AG3-AH3-AI3</f>
        <v>236</v>
      </c>
    </row>
    <row r="4" spans="1:36" x14ac:dyDescent="0.25">
      <c r="A4">
        <v>2</v>
      </c>
      <c r="B4">
        <v>23</v>
      </c>
      <c r="C4" t="s">
        <v>104</v>
      </c>
      <c r="D4" s="2">
        <f>1+35</f>
        <v>36</v>
      </c>
      <c r="E4" s="1">
        <f>40+1</f>
        <v>41</v>
      </c>
      <c r="F4" s="1">
        <f>40+1</f>
        <v>41</v>
      </c>
      <c r="G4" s="3">
        <f>1+40+1</f>
        <v>42</v>
      </c>
      <c r="H4" s="1">
        <f>40+1</f>
        <v>41</v>
      </c>
      <c r="I4" s="1">
        <f>40+1</f>
        <v>41</v>
      </c>
      <c r="T4" s="5"/>
      <c r="U4" s="5"/>
      <c r="V4" s="5">
        <v>0</v>
      </c>
      <c r="W4">
        <v>0</v>
      </c>
      <c r="X4">
        <v>0</v>
      </c>
      <c r="AF4">
        <f t="shared" ref="AF4:AF6" si="1">SUM(D4:AD4)</f>
        <v>242</v>
      </c>
      <c r="AG4">
        <f t="shared" ref="AG4:AG6" si="2">IF(ISERROR(SMALL($D4:$AD4,1)),0,MAX(SMALL($D4:$AD4,1),0))</f>
        <v>0</v>
      </c>
      <c r="AH4">
        <f t="shared" ref="AH4:AH6" si="3">IF(ISERROR(SMALL($D4:$AD4,2)),0,MAX(SMALL($D4:$AD4,2),0))</f>
        <v>0</v>
      </c>
      <c r="AI4">
        <f t="shared" ref="AI4:AI6" si="4">IF(ISERROR(SMALL($D4:$AD4,3)),0,MAX(SMALL($D4:$AD4,3),0))</f>
        <v>0</v>
      </c>
      <c r="AJ4">
        <f t="shared" ref="AJ4:AJ6" si="5">+AF4-AG4-AH4-AI4</f>
        <v>242</v>
      </c>
    </row>
    <row r="5" spans="1:36" x14ac:dyDescent="0.25">
      <c r="A5">
        <v>3</v>
      </c>
      <c r="B5">
        <v>3</v>
      </c>
      <c r="C5" t="s">
        <v>76</v>
      </c>
      <c r="D5" s="1">
        <f>37+1</f>
        <v>38</v>
      </c>
      <c r="E5">
        <v>35</v>
      </c>
      <c r="F5">
        <v>35</v>
      </c>
      <c r="G5">
        <v>0</v>
      </c>
      <c r="H5">
        <v>0</v>
      </c>
      <c r="I5">
        <v>0</v>
      </c>
      <c r="T5" s="5"/>
      <c r="U5" s="5"/>
      <c r="V5">
        <v>37</v>
      </c>
      <c r="W5" s="1">
        <f>37+1</f>
        <v>38</v>
      </c>
      <c r="X5" s="1">
        <f>37+1</f>
        <v>38</v>
      </c>
      <c r="AF5">
        <f t="shared" si="1"/>
        <v>221</v>
      </c>
      <c r="AG5">
        <f t="shared" si="2"/>
        <v>0</v>
      </c>
      <c r="AH5">
        <f t="shared" si="3"/>
        <v>0</v>
      </c>
      <c r="AI5">
        <f t="shared" si="4"/>
        <v>0</v>
      </c>
      <c r="AJ5">
        <f t="shared" si="5"/>
        <v>221</v>
      </c>
    </row>
    <row r="6" spans="1:36" x14ac:dyDescent="0.25">
      <c r="A6">
        <v>4</v>
      </c>
      <c r="B6">
        <v>25</v>
      </c>
      <c r="C6" t="s">
        <v>107</v>
      </c>
      <c r="D6">
        <v>33</v>
      </c>
      <c r="E6">
        <v>0</v>
      </c>
      <c r="F6">
        <v>0</v>
      </c>
      <c r="G6">
        <v>0</v>
      </c>
      <c r="H6">
        <v>0</v>
      </c>
      <c r="I6">
        <v>0</v>
      </c>
      <c r="T6" s="5"/>
      <c r="U6" s="5"/>
      <c r="V6" s="5">
        <v>0</v>
      </c>
      <c r="W6">
        <v>0</v>
      </c>
      <c r="X6">
        <v>0</v>
      </c>
      <c r="AF6">
        <f t="shared" si="1"/>
        <v>33</v>
      </c>
      <c r="AG6">
        <f t="shared" si="2"/>
        <v>0</v>
      </c>
      <c r="AH6">
        <f t="shared" si="3"/>
        <v>0</v>
      </c>
      <c r="AI6">
        <f t="shared" si="4"/>
        <v>0</v>
      </c>
      <c r="AJ6">
        <f t="shared" si="5"/>
        <v>33</v>
      </c>
    </row>
    <row r="7" spans="1:36" x14ac:dyDescent="0.25">
      <c r="T7" s="5"/>
      <c r="U7" s="5"/>
      <c r="V7" s="5"/>
    </row>
    <row r="9" spans="1:36" x14ac:dyDescent="0.25">
      <c r="A9" s="2"/>
      <c r="B9" t="s">
        <v>17</v>
      </c>
    </row>
    <row r="10" spans="1:36" x14ac:dyDescent="0.25">
      <c r="A10" s="1"/>
      <c r="B10" t="s">
        <v>18</v>
      </c>
    </row>
    <row r="11" spans="1:36" x14ac:dyDescent="0.25">
      <c r="A11" s="3"/>
      <c r="B11" t="s">
        <v>19</v>
      </c>
    </row>
    <row r="12" spans="1:36" x14ac:dyDescent="0.25">
      <c r="A12" s="4"/>
      <c r="B12" t="s">
        <v>20</v>
      </c>
    </row>
    <row r="15" spans="1:36" x14ac:dyDescent="0.25">
      <c r="A15" t="s">
        <v>21</v>
      </c>
    </row>
  </sheetData>
  <sortState xmlns:xlrd2="http://schemas.microsoft.com/office/spreadsheetml/2017/richdata2" ref="B3:AF6">
    <sortCondition descending="1" ref="AF3:AF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7"/>
  <sheetViews>
    <sheetView zoomScale="75" zoomScaleNormal="75" workbookViewId="0">
      <selection activeCell="F40" sqref="F40"/>
    </sheetView>
  </sheetViews>
  <sheetFormatPr defaultRowHeight="15" x14ac:dyDescent="0.25"/>
  <cols>
    <col min="1" max="1" width="6.85546875" customWidth="1"/>
    <col min="3" max="3" width="18.4257812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118</v>
      </c>
      <c r="C3" t="s">
        <v>73</v>
      </c>
      <c r="D3">
        <v>37</v>
      </c>
      <c r="E3" s="1">
        <f>37+1</f>
        <v>38</v>
      </c>
      <c r="F3">
        <v>40</v>
      </c>
      <c r="G3">
        <v>37</v>
      </c>
      <c r="H3">
        <v>37</v>
      </c>
      <c r="I3" s="1">
        <f>37+1</f>
        <v>38</v>
      </c>
      <c r="T3" s="5"/>
      <c r="U3" s="5"/>
      <c r="V3" s="3">
        <f>1+40+1</f>
        <v>42</v>
      </c>
      <c r="W3" s="1">
        <f>40+1</f>
        <v>41</v>
      </c>
      <c r="X3" s="1">
        <f>40+1</f>
        <v>41</v>
      </c>
      <c r="AF3">
        <f>SUM(D3:AD3)</f>
        <v>351</v>
      </c>
      <c r="AG3">
        <f>IF(ISERROR(SMALL($D3:$AD3,1)),0,MAX(SMALL($D3:$AD3,1),0))</f>
        <v>37</v>
      </c>
      <c r="AH3">
        <f>IF(ISERROR(SMALL($D3:$AD3,2)),0,MAX(SMALL($D3:$AD3,2),0))</f>
        <v>37</v>
      </c>
      <c r="AI3">
        <f>IF(ISERROR(SMALL($D3:$AD3,3)),0,MAX(SMALL($D3:$AD3,3),0))</f>
        <v>37</v>
      </c>
      <c r="AJ3">
        <f t="shared" ref="AJ3" si="0">+AF3-AG3-AH3-AI3</f>
        <v>240</v>
      </c>
    </row>
    <row r="4" spans="1:36" x14ac:dyDescent="0.25">
      <c r="A4">
        <v>2</v>
      </c>
      <c r="B4">
        <v>135</v>
      </c>
      <c r="C4" t="s">
        <v>108</v>
      </c>
      <c r="D4" s="3">
        <f>1+40+1</f>
        <v>42</v>
      </c>
      <c r="E4">
        <v>33</v>
      </c>
      <c r="F4" s="1">
        <f>35+1</f>
        <v>36</v>
      </c>
      <c r="G4" s="3">
        <f>1+40+1</f>
        <v>42</v>
      </c>
      <c r="H4" s="1">
        <f>40+1</f>
        <v>41</v>
      </c>
      <c r="I4">
        <v>40</v>
      </c>
      <c r="T4" s="5"/>
      <c r="U4" s="5"/>
      <c r="V4" s="5">
        <v>0</v>
      </c>
      <c r="W4" s="5">
        <v>0</v>
      </c>
      <c r="X4" s="5">
        <v>0</v>
      </c>
      <c r="AF4">
        <f t="shared" ref="AF4:AF8" si="1">SUM(D4:AD4)</f>
        <v>234</v>
      </c>
      <c r="AG4">
        <f t="shared" ref="AG4:AG8" si="2">IF(ISERROR(SMALL($D4:$AD4,1)),0,MAX(SMALL($D4:$AD4,1),0))</f>
        <v>0</v>
      </c>
      <c r="AH4">
        <f t="shared" ref="AH4:AH8" si="3">IF(ISERROR(SMALL($D4:$AD4,2)),0,MAX(SMALL($D4:$AD4,2),0))</f>
        <v>0</v>
      </c>
      <c r="AI4">
        <f t="shared" ref="AI4:AI8" si="4">IF(ISERROR(SMALL($D4:$AD4,3)),0,MAX(SMALL($D4:$AD4,3),0))</f>
        <v>0</v>
      </c>
      <c r="AJ4">
        <f t="shared" ref="AJ4:AJ8" si="5">+AF4-AG4-AH4-AI4</f>
        <v>234</v>
      </c>
    </row>
    <row r="5" spans="1:36" x14ac:dyDescent="0.25">
      <c r="A5">
        <v>3</v>
      </c>
      <c r="B5">
        <v>146</v>
      </c>
      <c r="C5" t="s">
        <v>74</v>
      </c>
      <c r="D5">
        <v>31</v>
      </c>
      <c r="E5">
        <v>30</v>
      </c>
      <c r="F5">
        <v>30</v>
      </c>
      <c r="G5">
        <v>0</v>
      </c>
      <c r="H5">
        <v>0</v>
      </c>
      <c r="I5">
        <v>0</v>
      </c>
      <c r="T5" s="5"/>
      <c r="U5" s="5"/>
      <c r="V5">
        <v>37</v>
      </c>
      <c r="W5">
        <v>37</v>
      </c>
      <c r="X5">
        <v>37</v>
      </c>
      <c r="AF5">
        <f t="shared" si="1"/>
        <v>202</v>
      </c>
      <c r="AG5">
        <f t="shared" si="2"/>
        <v>0</v>
      </c>
      <c r="AH5">
        <f t="shared" si="3"/>
        <v>0</v>
      </c>
      <c r="AI5">
        <f t="shared" si="4"/>
        <v>0</v>
      </c>
      <c r="AJ5">
        <f t="shared" si="5"/>
        <v>202</v>
      </c>
    </row>
    <row r="6" spans="1:36" x14ac:dyDescent="0.25">
      <c r="A6">
        <v>4</v>
      </c>
      <c r="B6">
        <v>114</v>
      </c>
      <c r="C6" t="s">
        <v>109</v>
      </c>
      <c r="D6">
        <v>30</v>
      </c>
      <c r="E6">
        <v>31</v>
      </c>
      <c r="F6">
        <v>31</v>
      </c>
      <c r="G6">
        <v>35</v>
      </c>
      <c r="H6">
        <v>35</v>
      </c>
      <c r="I6">
        <v>35</v>
      </c>
      <c r="T6" s="5"/>
      <c r="U6" s="5"/>
      <c r="V6" s="5">
        <v>0</v>
      </c>
      <c r="W6" s="5">
        <v>0</v>
      </c>
      <c r="X6" s="5">
        <v>0</v>
      </c>
      <c r="AF6">
        <f t="shared" si="1"/>
        <v>197</v>
      </c>
      <c r="AG6">
        <f t="shared" si="2"/>
        <v>0</v>
      </c>
      <c r="AH6">
        <f t="shared" si="3"/>
        <v>0</v>
      </c>
      <c r="AI6">
        <f t="shared" si="4"/>
        <v>0</v>
      </c>
      <c r="AJ6">
        <f t="shared" si="5"/>
        <v>197</v>
      </c>
    </row>
    <row r="7" spans="1:36" x14ac:dyDescent="0.25">
      <c r="A7">
        <v>5</v>
      </c>
      <c r="B7">
        <v>155</v>
      </c>
      <c r="C7" t="s">
        <v>110</v>
      </c>
      <c r="D7">
        <v>35</v>
      </c>
      <c r="E7">
        <v>40</v>
      </c>
      <c r="F7">
        <v>33</v>
      </c>
      <c r="G7">
        <v>0</v>
      </c>
      <c r="H7">
        <v>0</v>
      </c>
      <c r="I7">
        <v>0</v>
      </c>
      <c r="T7" s="5"/>
      <c r="U7" s="5"/>
      <c r="V7" s="5">
        <v>0</v>
      </c>
      <c r="W7" s="5">
        <v>0</v>
      </c>
      <c r="X7" s="5">
        <v>0</v>
      </c>
      <c r="AF7">
        <f t="shared" si="1"/>
        <v>108</v>
      </c>
      <c r="AG7">
        <f t="shared" si="2"/>
        <v>0</v>
      </c>
      <c r="AH7">
        <f t="shared" si="3"/>
        <v>0</v>
      </c>
      <c r="AI7">
        <f t="shared" si="4"/>
        <v>0</v>
      </c>
      <c r="AJ7">
        <f t="shared" si="5"/>
        <v>108</v>
      </c>
    </row>
    <row r="8" spans="1:36" x14ac:dyDescent="0.25">
      <c r="A8">
        <v>6</v>
      </c>
      <c r="B8">
        <v>133</v>
      </c>
      <c r="C8" t="s">
        <v>111</v>
      </c>
      <c r="D8">
        <v>33</v>
      </c>
      <c r="E8">
        <v>35</v>
      </c>
      <c r="F8">
        <v>37</v>
      </c>
      <c r="G8">
        <v>0</v>
      </c>
      <c r="H8">
        <v>0</v>
      </c>
      <c r="I8">
        <v>0</v>
      </c>
      <c r="T8" s="5"/>
      <c r="U8" s="5"/>
      <c r="V8" s="5">
        <v>0</v>
      </c>
      <c r="W8" s="5">
        <v>0</v>
      </c>
      <c r="X8" s="5">
        <v>0</v>
      </c>
      <c r="AF8">
        <f t="shared" si="1"/>
        <v>105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105</v>
      </c>
    </row>
    <row r="9" spans="1:36" x14ac:dyDescent="0.25">
      <c r="T9" s="5"/>
      <c r="U9" s="5"/>
      <c r="V9" s="5"/>
    </row>
    <row r="11" spans="1:36" x14ac:dyDescent="0.25">
      <c r="A11" s="2"/>
      <c r="B11" t="s">
        <v>17</v>
      </c>
    </row>
    <row r="12" spans="1:36" x14ac:dyDescent="0.25">
      <c r="A12" s="1"/>
      <c r="B12" t="s">
        <v>18</v>
      </c>
    </row>
    <row r="13" spans="1:36" x14ac:dyDescent="0.25">
      <c r="A13" s="3"/>
      <c r="B13" t="s">
        <v>19</v>
      </c>
    </row>
    <row r="14" spans="1:36" x14ac:dyDescent="0.25">
      <c r="A14" s="4"/>
      <c r="B14" t="s">
        <v>20</v>
      </c>
    </row>
    <row r="17" spans="1:1" x14ac:dyDescent="0.25">
      <c r="A17" t="s">
        <v>21</v>
      </c>
    </row>
  </sheetData>
  <sortState xmlns:xlrd2="http://schemas.microsoft.com/office/spreadsheetml/2017/richdata2" ref="B3:AF8">
    <sortCondition descending="1" ref="AF3:AF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32"/>
  <sheetViews>
    <sheetView zoomScale="75" zoomScaleNormal="75" workbookViewId="0">
      <selection activeCell="E43" sqref="E43"/>
    </sheetView>
  </sheetViews>
  <sheetFormatPr defaultRowHeight="15" x14ac:dyDescent="0.25"/>
  <cols>
    <col min="1" max="1" width="6.85546875" customWidth="1"/>
    <col min="3" max="3" width="24.8554687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7</v>
      </c>
      <c r="C3" t="s">
        <v>61</v>
      </c>
      <c r="D3">
        <v>40</v>
      </c>
      <c r="E3" s="1">
        <f>40+1</f>
        <v>41</v>
      </c>
      <c r="F3">
        <v>40</v>
      </c>
      <c r="G3" s="3">
        <f>1+40+1</f>
        <v>42</v>
      </c>
      <c r="H3" s="1">
        <f>40+1</f>
        <v>41</v>
      </c>
      <c r="I3" s="1">
        <f>40+1</f>
        <v>41</v>
      </c>
      <c r="T3" s="5"/>
      <c r="U3" s="5"/>
      <c r="V3" s="2">
        <f>1+40</f>
        <v>41</v>
      </c>
      <c r="W3">
        <v>40</v>
      </c>
      <c r="X3" s="1">
        <f>37+1</f>
        <v>38</v>
      </c>
      <c r="AF3">
        <f t="shared" ref="AF3:AF14" si="0">SUM(D3:AD3)</f>
        <v>364</v>
      </c>
      <c r="AG3">
        <f>IF(ISERROR(SMALL($D3:$AD3,1)),0,MAX(SMALL($D3:$AD3,1),0))</f>
        <v>38</v>
      </c>
      <c r="AH3">
        <f>IF(ISERROR(SMALL($D3:$AD3,2)),0,MAX(SMALL($D3:$AD3,2),0))</f>
        <v>40</v>
      </c>
      <c r="AI3">
        <f>IF(ISERROR(SMALL($D3:$AD3,3)),0,MAX(SMALL($D3:$AD3,3),0))</f>
        <v>40</v>
      </c>
      <c r="AJ3">
        <f t="shared" ref="AJ3" si="1">+AF3-AG3-AH3-AI3</f>
        <v>246</v>
      </c>
    </row>
    <row r="4" spans="1:36" x14ac:dyDescent="0.25">
      <c r="A4">
        <v>2</v>
      </c>
      <c r="B4">
        <v>52</v>
      </c>
      <c r="C4" t="s">
        <v>62</v>
      </c>
      <c r="D4" s="3">
        <f>1+26+1</f>
        <v>28</v>
      </c>
      <c r="E4">
        <v>37</v>
      </c>
      <c r="F4" s="1">
        <f>37+1</f>
        <v>38</v>
      </c>
      <c r="G4">
        <v>35</v>
      </c>
      <c r="H4">
        <v>35</v>
      </c>
      <c r="I4">
        <v>33</v>
      </c>
      <c r="T4" s="5"/>
      <c r="U4" s="5"/>
      <c r="V4" s="1">
        <f>28+1</f>
        <v>29</v>
      </c>
      <c r="W4" s="1">
        <f>37+1</f>
        <v>38</v>
      </c>
      <c r="X4">
        <v>40</v>
      </c>
      <c r="AF4">
        <f t="shared" si="0"/>
        <v>313</v>
      </c>
      <c r="AG4">
        <f t="shared" ref="AG4:AG14" si="2">IF(ISERROR(SMALL($D4:$AD4,1)),0,MAX(SMALL($D4:$AD4,1),0))</f>
        <v>28</v>
      </c>
      <c r="AH4">
        <f t="shared" ref="AH4:AH14" si="3">IF(ISERROR(SMALL($D4:$AD4,2)),0,MAX(SMALL($D4:$AD4,2),0))</f>
        <v>29</v>
      </c>
      <c r="AI4">
        <f t="shared" ref="AI4:AI14" si="4">IF(ISERROR(SMALL($D4:$AD4,3)),0,MAX(SMALL($D4:$AD4,3),0))</f>
        <v>33</v>
      </c>
      <c r="AJ4">
        <f t="shared" ref="AJ4:AJ14" si="5">+AF4-AG4-AH4-AI4</f>
        <v>223</v>
      </c>
    </row>
    <row r="5" spans="1:36" x14ac:dyDescent="0.25">
      <c r="A5">
        <v>3</v>
      </c>
      <c r="B5">
        <v>98</v>
      </c>
      <c r="C5" t="s">
        <v>63</v>
      </c>
      <c r="D5">
        <v>35</v>
      </c>
      <c r="E5">
        <v>33</v>
      </c>
      <c r="F5">
        <v>35</v>
      </c>
      <c r="G5">
        <v>33</v>
      </c>
      <c r="H5">
        <v>33</v>
      </c>
      <c r="I5">
        <v>35</v>
      </c>
      <c r="T5" s="5"/>
      <c r="U5" s="5"/>
      <c r="V5">
        <v>37</v>
      </c>
      <c r="W5">
        <v>33</v>
      </c>
      <c r="X5">
        <v>35</v>
      </c>
      <c r="AF5">
        <f t="shared" si="0"/>
        <v>309</v>
      </c>
      <c r="AG5">
        <f t="shared" si="2"/>
        <v>33</v>
      </c>
      <c r="AH5">
        <f t="shared" si="3"/>
        <v>33</v>
      </c>
      <c r="AI5">
        <f t="shared" si="4"/>
        <v>33</v>
      </c>
      <c r="AJ5">
        <f t="shared" si="5"/>
        <v>210</v>
      </c>
    </row>
    <row r="6" spans="1:36" x14ac:dyDescent="0.25">
      <c r="A6">
        <v>4</v>
      </c>
      <c r="B6">
        <v>39</v>
      </c>
      <c r="C6" t="s">
        <v>64</v>
      </c>
      <c r="D6">
        <v>37</v>
      </c>
      <c r="E6">
        <v>35</v>
      </c>
      <c r="F6">
        <v>33</v>
      </c>
      <c r="G6">
        <v>31</v>
      </c>
      <c r="H6">
        <v>29</v>
      </c>
      <c r="I6">
        <v>30</v>
      </c>
      <c r="T6" s="5"/>
      <c r="U6" s="5"/>
      <c r="V6">
        <v>35</v>
      </c>
      <c r="W6">
        <v>35</v>
      </c>
      <c r="X6">
        <v>31</v>
      </c>
      <c r="AF6">
        <f t="shared" si="0"/>
        <v>296</v>
      </c>
      <c r="AG6">
        <f t="shared" si="2"/>
        <v>29</v>
      </c>
      <c r="AH6">
        <f t="shared" si="3"/>
        <v>30</v>
      </c>
      <c r="AI6">
        <f t="shared" si="4"/>
        <v>31</v>
      </c>
      <c r="AJ6">
        <f t="shared" si="5"/>
        <v>206</v>
      </c>
    </row>
    <row r="7" spans="1:36" x14ac:dyDescent="0.25">
      <c r="A7">
        <v>5</v>
      </c>
      <c r="B7">
        <v>22</v>
      </c>
      <c r="C7" t="s">
        <v>65</v>
      </c>
      <c r="D7">
        <v>33</v>
      </c>
      <c r="E7">
        <v>31</v>
      </c>
      <c r="F7">
        <v>30</v>
      </c>
      <c r="G7">
        <v>28</v>
      </c>
      <c r="H7">
        <v>30</v>
      </c>
      <c r="I7">
        <v>28</v>
      </c>
      <c r="T7" s="5"/>
      <c r="U7" s="5"/>
      <c r="V7">
        <v>33</v>
      </c>
      <c r="W7">
        <v>31</v>
      </c>
      <c r="X7">
        <v>33</v>
      </c>
      <c r="AF7">
        <f t="shared" si="0"/>
        <v>277</v>
      </c>
      <c r="AG7">
        <f t="shared" si="2"/>
        <v>28</v>
      </c>
      <c r="AH7">
        <f t="shared" si="3"/>
        <v>28</v>
      </c>
      <c r="AI7">
        <f t="shared" si="4"/>
        <v>30</v>
      </c>
      <c r="AJ7">
        <f t="shared" si="5"/>
        <v>191</v>
      </c>
    </row>
    <row r="8" spans="1:36" x14ac:dyDescent="0.25">
      <c r="A8">
        <v>6</v>
      </c>
      <c r="B8">
        <v>74</v>
      </c>
      <c r="C8" t="s">
        <v>66</v>
      </c>
      <c r="D8">
        <v>30</v>
      </c>
      <c r="E8">
        <v>29</v>
      </c>
      <c r="F8">
        <v>28</v>
      </c>
      <c r="G8">
        <v>27</v>
      </c>
      <c r="H8">
        <v>28</v>
      </c>
      <c r="I8">
        <v>27</v>
      </c>
      <c r="T8" s="5"/>
      <c r="U8" s="5"/>
      <c r="V8">
        <v>30</v>
      </c>
      <c r="W8">
        <v>30</v>
      </c>
      <c r="X8">
        <v>29</v>
      </c>
      <c r="AF8">
        <f t="shared" si="0"/>
        <v>258</v>
      </c>
      <c r="AG8">
        <f t="shared" si="2"/>
        <v>27</v>
      </c>
      <c r="AH8">
        <f t="shared" si="3"/>
        <v>27</v>
      </c>
      <c r="AI8">
        <f t="shared" si="4"/>
        <v>28</v>
      </c>
      <c r="AJ8">
        <f t="shared" si="5"/>
        <v>176</v>
      </c>
    </row>
    <row r="9" spans="1:36" x14ac:dyDescent="0.25">
      <c r="A9">
        <v>7</v>
      </c>
      <c r="B9">
        <v>17</v>
      </c>
      <c r="C9" t="s">
        <v>68</v>
      </c>
      <c r="D9">
        <v>28</v>
      </c>
      <c r="E9">
        <v>27</v>
      </c>
      <c r="F9">
        <v>27</v>
      </c>
      <c r="G9">
        <v>25</v>
      </c>
      <c r="H9">
        <v>25</v>
      </c>
      <c r="I9">
        <v>26</v>
      </c>
      <c r="V9">
        <v>29</v>
      </c>
      <c r="W9">
        <v>29</v>
      </c>
      <c r="X9" s="4" t="s">
        <v>20</v>
      </c>
      <c r="AF9">
        <f t="shared" si="0"/>
        <v>216</v>
      </c>
      <c r="AG9">
        <f t="shared" si="2"/>
        <v>25</v>
      </c>
      <c r="AH9">
        <f t="shared" si="3"/>
        <v>25</v>
      </c>
      <c r="AI9">
        <f t="shared" si="4"/>
        <v>26</v>
      </c>
      <c r="AJ9">
        <f t="shared" si="5"/>
        <v>140</v>
      </c>
    </row>
    <row r="10" spans="1:36" x14ac:dyDescent="0.25">
      <c r="A10">
        <v>8</v>
      </c>
      <c r="B10">
        <v>28</v>
      </c>
      <c r="C10" t="s">
        <v>112</v>
      </c>
      <c r="D10">
        <v>25</v>
      </c>
      <c r="E10">
        <v>30</v>
      </c>
      <c r="F10">
        <v>31</v>
      </c>
      <c r="G10">
        <v>37</v>
      </c>
      <c r="H10">
        <v>37</v>
      </c>
      <c r="I10">
        <v>37</v>
      </c>
      <c r="V10">
        <v>0</v>
      </c>
      <c r="W10">
        <v>0</v>
      </c>
      <c r="X10">
        <v>0</v>
      </c>
      <c r="AF10">
        <f t="shared" si="0"/>
        <v>197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197</v>
      </c>
    </row>
    <row r="11" spans="1:36" x14ac:dyDescent="0.25">
      <c r="A11">
        <v>9</v>
      </c>
      <c r="B11">
        <v>16</v>
      </c>
      <c r="C11" t="s">
        <v>67</v>
      </c>
      <c r="D11">
        <v>24</v>
      </c>
      <c r="E11">
        <v>0</v>
      </c>
      <c r="F11">
        <v>0</v>
      </c>
      <c r="G11">
        <v>26</v>
      </c>
      <c r="H11">
        <v>26</v>
      </c>
      <c r="I11">
        <v>25</v>
      </c>
      <c r="T11" s="5"/>
      <c r="U11" s="5"/>
      <c r="V11">
        <v>31</v>
      </c>
      <c r="W11">
        <v>28</v>
      </c>
      <c r="X11">
        <v>30</v>
      </c>
      <c r="AF11">
        <f t="shared" si="0"/>
        <v>190</v>
      </c>
      <c r="AG11">
        <f t="shared" si="2"/>
        <v>0</v>
      </c>
      <c r="AH11">
        <f t="shared" si="3"/>
        <v>0</v>
      </c>
      <c r="AI11">
        <f t="shared" si="4"/>
        <v>24</v>
      </c>
      <c r="AJ11">
        <f t="shared" si="5"/>
        <v>166</v>
      </c>
    </row>
    <row r="12" spans="1:36" x14ac:dyDescent="0.25">
      <c r="A12">
        <v>10</v>
      </c>
      <c r="B12">
        <v>14</v>
      </c>
      <c r="C12" t="s">
        <v>113</v>
      </c>
      <c r="D12">
        <v>31</v>
      </c>
      <c r="E12">
        <v>25</v>
      </c>
      <c r="F12">
        <v>29</v>
      </c>
      <c r="G12">
        <v>30</v>
      </c>
      <c r="H12">
        <v>27</v>
      </c>
      <c r="I12">
        <v>31</v>
      </c>
      <c r="V12">
        <v>0</v>
      </c>
      <c r="W12">
        <v>0</v>
      </c>
      <c r="X12">
        <v>0</v>
      </c>
      <c r="AF12">
        <f t="shared" si="0"/>
        <v>173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173</v>
      </c>
    </row>
    <row r="13" spans="1:36" x14ac:dyDescent="0.25">
      <c r="A13">
        <v>11</v>
      </c>
      <c r="B13">
        <v>24</v>
      </c>
      <c r="C13" t="s">
        <v>114</v>
      </c>
      <c r="D13">
        <v>29</v>
      </c>
      <c r="E13">
        <v>26</v>
      </c>
      <c r="F13">
        <v>25</v>
      </c>
      <c r="G13">
        <v>29</v>
      </c>
      <c r="H13">
        <v>31</v>
      </c>
      <c r="I13">
        <v>29</v>
      </c>
      <c r="V13">
        <v>0</v>
      </c>
      <c r="W13">
        <v>0</v>
      </c>
      <c r="X13">
        <v>0</v>
      </c>
      <c r="AF13">
        <f t="shared" si="0"/>
        <v>169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169</v>
      </c>
    </row>
    <row r="14" spans="1:36" x14ac:dyDescent="0.25">
      <c r="A14">
        <v>12</v>
      </c>
      <c r="B14">
        <v>3</v>
      </c>
      <c r="C14" t="s">
        <v>115</v>
      </c>
      <c r="D14">
        <v>27</v>
      </c>
      <c r="E14">
        <v>28</v>
      </c>
      <c r="F14">
        <v>26</v>
      </c>
      <c r="G14">
        <v>0</v>
      </c>
      <c r="H14">
        <v>0</v>
      </c>
      <c r="I14">
        <v>0</v>
      </c>
      <c r="V14">
        <v>0</v>
      </c>
      <c r="W14">
        <v>0</v>
      </c>
      <c r="X14">
        <v>0</v>
      </c>
      <c r="AF14">
        <f t="shared" si="0"/>
        <v>81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81</v>
      </c>
    </row>
    <row r="17" spans="1:36" x14ac:dyDescent="0.25">
      <c r="A17" s="6" t="s">
        <v>34</v>
      </c>
    </row>
    <row r="18" spans="1:36" x14ac:dyDescent="0.25">
      <c r="A18" s="6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37</v>
      </c>
      <c r="H18" s="6" t="s">
        <v>38</v>
      </c>
      <c r="I18" s="6" t="s">
        <v>39</v>
      </c>
      <c r="J18" s="6" t="s">
        <v>22</v>
      </c>
      <c r="K18" s="6" t="s">
        <v>23</v>
      </c>
      <c r="L18" s="6" t="s">
        <v>24</v>
      </c>
      <c r="M18" s="6" t="s">
        <v>3</v>
      </c>
      <c r="N18" s="6" t="s">
        <v>4</v>
      </c>
      <c r="O18" s="6" t="s">
        <v>5</v>
      </c>
      <c r="P18" s="6" t="s">
        <v>25</v>
      </c>
      <c r="Q18" s="6" t="s">
        <v>26</v>
      </c>
      <c r="R18" s="6" t="s">
        <v>27</v>
      </c>
      <c r="S18" s="6" t="s">
        <v>9</v>
      </c>
      <c r="T18" s="6" t="s">
        <v>10</v>
      </c>
      <c r="U18" s="6" t="s">
        <v>11</v>
      </c>
      <c r="V18" s="6" t="s">
        <v>28</v>
      </c>
      <c r="W18" s="6" t="s">
        <v>29</v>
      </c>
      <c r="X18" s="6" t="s">
        <v>30</v>
      </c>
      <c r="Y18" s="6" t="s">
        <v>6</v>
      </c>
      <c r="Z18" s="6" t="s">
        <v>7</v>
      </c>
      <c r="AA18" s="6" t="s">
        <v>8</v>
      </c>
      <c r="AB18" s="6" t="s">
        <v>31</v>
      </c>
      <c r="AC18" s="6" t="s">
        <v>32</v>
      </c>
      <c r="AD18" s="6" t="s">
        <v>33</v>
      </c>
      <c r="AE18" s="6"/>
      <c r="AF18" s="6" t="s">
        <v>12</v>
      </c>
      <c r="AG18" s="6" t="s">
        <v>13</v>
      </c>
      <c r="AH18" s="6" t="s">
        <v>14</v>
      </c>
      <c r="AI18" s="6" t="s">
        <v>15</v>
      </c>
      <c r="AJ18" s="6" t="s">
        <v>16</v>
      </c>
    </row>
    <row r="20" spans="1:36" x14ac:dyDescent="0.25">
      <c r="A20">
        <v>1</v>
      </c>
      <c r="B20">
        <v>66</v>
      </c>
      <c r="C20" t="s">
        <v>69</v>
      </c>
      <c r="D20" s="3">
        <f>1+40+1</f>
        <v>42</v>
      </c>
      <c r="E20" s="1">
        <f>40+1</f>
        <v>41</v>
      </c>
      <c r="F20" s="1">
        <f>40+1</f>
        <v>41</v>
      </c>
      <c r="G20" s="3">
        <f>1+40+1</f>
        <v>42</v>
      </c>
      <c r="H20">
        <v>40</v>
      </c>
      <c r="I20">
        <v>40</v>
      </c>
      <c r="T20" s="5"/>
      <c r="U20" s="5"/>
      <c r="V20" s="3">
        <f>1+40+1</f>
        <v>42</v>
      </c>
      <c r="W20" s="1">
        <f>40+1</f>
        <v>41</v>
      </c>
      <c r="X20" s="1">
        <f>40+1</f>
        <v>41</v>
      </c>
      <c r="AF20">
        <f>SUM(D20:AD20)</f>
        <v>370</v>
      </c>
      <c r="AG20">
        <f>IF(ISERROR(SMALL($D20:$AD20,1)),0,MAX(SMALL($D20:$AD20,1),0))</f>
        <v>40</v>
      </c>
      <c r="AH20">
        <f>IF(ISERROR(SMALL($D20:$AD20,2)),0,MAX(SMALL($D20:$AD20,2),0))</f>
        <v>40</v>
      </c>
      <c r="AI20">
        <f>IF(ISERROR(SMALL($D20:$AD20,3)),0,MAX(SMALL($D20:$AD20,3),0))</f>
        <v>41</v>
      </c>
      <c r="AJ20">
        <f>+AF20-AG20-AH20-AI20</f>
        <v>249</v>
      </c>
    </row>
    <row r="21" spans="1:36" x14ac:dyDescent="0.25">
      <c r="A21">
        <v>2</v>
      </c>
      <c r="B21">
        <v>21</v>
      </c>
      <c r="C21" t="s">
        <v>70</v>
      </c>
      <c r="D21">
        <v>35</v>
      </c>
      <c r="E21">
        <v>33</v>
      </c>
      <c r="F21">
        <v>37</v>
      </c>
      <c r="G21">
        <v>35</v>
      </c>
      <c r="H21">
        <v>35</v>
      </c>
      <c r="I21">
        <v>35</v>
      </c>
      <c r="T21" s="5"/>
      <c r="U21" s="5"/>
      <c r="V21">
        <v>35</v>
      </c>
      <c r="W21">
        <v>37</v>
      </c>
      <c r="X21">
        <v>37</v>
      </c>
      <c r="AF21">
        <f>SUM(D21:AD21)</f>
        <v>319</v>
      </c>
      <c r="AG21">
        <f>IF(ISERROR(SMALL($D21:$AD21,1)),0,MAX(SMALL($D21:$AD21,1),0))</f>
        <v>33</v>
      </c>
      <c r="AH21">
        <f>IF(ISERROR(SMALL($D21:$AD21,2)),0,MAX(SMALL($D21:$AD21,2),0))</f>
        <v>35</v>
      </c>
      <c r="AI21">
        <f>IF(ISERROR(SMALL($D21:$AD21,3)),0,MAX(SMALL($D21:$AD21,3),0))</f>
        <v>35</v>
      </c>
      <c r="AJ21">
        <f>+AF21-AG21-AH21-AI21</f>
        <v>216</v>
      </c>
    </row>
    <row r="22" spans="1:36" x14ac:dyDescent="0.25">
      <c r="A22">
        <v>3</v>
      </c>
      <c r="B22">
        <v>99</v>
      </c>
      <c r="C22" t="s">
        <v>71</v>
      </c>
      <c r="D22">
        <v>37</v>
      </c>
      <c r="E22">
        <v>37</v>
      </c>
      <c r="F22">
        <v>35</v>
      </c>
      <c r="G22">
        <v>37</v>
      </c>
      <c r="H22" s="1">
        <f>37+1</f>
        <v>38</v>
      </c>
      <c r="I22" s="1">
        <f>37+1</f>
        <v>38</v>
      </c>
      <c r="T22" s="5"/>
      <c r="U22" s="5"/>
      <c r="V22">
        <v>37</v>
      </c>
      <c r="W22">
        <v>35</v>
      </c>
      <c r="X22">
        <v>35</v>
      </c>
      <c r="AF22">
        <f>SUM(D22:AD22)</f>
        <v>329</v>
      </c>
      <c r="AG22">
        <f>IF(ISERROR(SMALL($D22:$AD22,1)),0,MAX(SMALL($D22:$AD22,1),0))</f>
        <v>35</v>
      </c>
      <c r="AH22">
        <f>IF(ISERROR(SMALL($D22:$AD22,2)),0,MAX(SMALL($D22:$AD22,2),0))</f>
        <v>35</v>
      </c>
      <c r="AI22">
        <f>IF(ISERROR(SMALL($D22:$AD22,3)),0,MAX(SMALL($D22:$AD22,3),0))</f>
        <v>35</v>
      </c>
      <c r="AJ22">
        <f>+AF22-AG22-AH22-AI22</f>
        <v>224</v>
      </c>
    </row>
    <row r="23" spans="1:36" x14ac:dyDescent="0.25">
      <c r="A23">
        <v>4</v>
      </c>
      <c r="B23">
        <v>12</v>
      </c>
      <c r="C23" t="s">
        <v>72</v>
      </c>
      <c r="D23">
        <v>33</v>
      </c>
      <c r="E23">
        <v>35</v>
      </c>
      <c r="F23">
        <v>33</v>
      </c>
      <c r="G23">
        <v>33</v>
      </c>
      <c r="H23">
        <v>33</v>
      </c>
      <c r="I23">
        <v>33</v>
      </c>
      <c r="T23" s="5"/>
      <c r="U23" s="5"/>
      <c r="V23">
        <v>33</v>
      </c>
      <c r="W23">
        <v>33</v>
      </c>
      <c r="X23">
        <v>33</v>
      </c>
      <c r="AF23">
        <f>SUM(D23:AD23)</f>
        <v>299</v>
      </c>
      <c r="AG23">
        <f>IF(ISERROR(SMALL($D23:$AD23,1)),0,MAX(SMALL($D23:$AD23,1),0))</f>
        <v>33</v>
      </c>
      <c r="AH23">
        <f>IF(ISERROR(SMALL($D23:$AD23,2)),0,MAX(SMALL($D23:$AD23,2),0))</f>
        <v>33</v>
      </c>
      <c r="AI23">
        <f>IF(ISERROR(SMALL($D23:$AD23,3)),0,MAX(SMALL($D23:$AD23,3),0))</f>
        <v>33</v>
      </c>
      <c r="AJ23">
        <f>+AF23-AG23-AH23-AI23</f>
        <v>200</v>
      </c>
    </row>
    <row r="26" spans="1:36" x14ac:dyDescent="0.25">
      <c r="A26" s="2"/>
      <c r="B26" t="s">
        <v>17</v>
      </c>
    </row>
    <row r="27" spans="1:36" x14ac:dyDescent="0.25">
      <c r="A27" s="1"/>
      <c r="B27" t="s">
        <v>18</v>
      </c>
    </row>
    <row r="28" spans="1:36" x14ac:dyDescent="0.25">
      <c r="A28" s="3"/>
      <c r="B28" t="s">
        <v>19</v>
      </c>
    </row>
    <row r="29" spans="1:36" x14ac:dyDescent="0.25">
      <c r="A29" s="4"/>
      <c r="B29" t="s">
        <v>20</v>
      </c>
    </row>
    <row r="32" spans="1:36" x14ac:dyDescent="0.25">
      <c r="A32" t="s">
        <v>21</v>
      </c>
    </row>
  </sheetData>
  <sortState xmlns:xlrd2="http://schemas.microsoft.com/office/spreadsheetml/2017/richdata2" ref="B3:AF14">
    <sortCondition descending="1" ref="AF3:AF14"/>
  </sortState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34"/>
  <sheetViews>
    <sheetView zoomScale="75" zoomScaleNormal="75" workbookViewId="0">
      <selection activeCell="P41" sqref="P41"/>
    </sheetView>
  </sheetViews>
  <sheetFormatPr defaultRowHeight="15" x14ac:dyDescent="0.25"/>
  <cols>
    <col min="1" max="1" width="6.85546875" customWidth="1"/>
    <col min="3" max="3" width="24.28515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107</v>
      </c>
      <c r="C3" t="s">
        <v>56</v>
      </c>
      <c r="D3">
        <v>37</v>
      </c>
      <c r="E3">
        <v>30</v>
      </c>
      <c r="F3">
        <v>30</v>
      </c>
      <c r="G3">
        <v>33</v>
      </c>
      <c r="H3">
        <v>35</v>
      </c>
      <c r="I3">
        <v>31</v>
      </c>
      <c r="T3" s="5"/>
      <c r="U3" s="5"/>
      <c r="V3" s="3">
        <f>1+50+1</f>
        <v>52</v>
      </c>
      <c r="W3" s="1">
        <f>50+1</f>
        <v>51</v>
      </c>
      <c r="X3" s="1">
        <f>50+1</f>
        <v>51</v>
      </c>
      <c r="AF3">
        <f t="shared" ref="AF3:AF13" si="0">SUM(D3:AD3)</f>
        <v>350</v>
      </c>
      <c r="AG3">
        <f>IF(ISERROR(SMALL($D3:$AD3,1)),0,MAX(SMALL($D3:$AD3,1),0))</f>
        <v>30</v>
      </c>
      <c r="AH3">
        <f>IF(ISERROR(SMALL($D3:$AD3,2)),0,MAX(SMALL($D3:$AD3,2),0))</f>
        <v>30</v>
      </c>
      <c r="AI3">
        <f>IF(ISERROR(SMALL($D3:$AD3,3)),0,MAX(SMALL($D3:$AD3,3),0))</f>
        <v>31</v>
      </c>
      <c r="AJ3">
        <f t="shared" ref="AJ3" si="1">+AF3-AG3-AH3-AI3</f>
        <v>259</v>
      </c>
    </row>
    <row r="4" spans="1:36" x14ac:dyDescent="0.25">
      <c r="A4">
        <v>2</v>
      </c>
      <c r="B4">
        <v>124</v>
      </c>
      <c r="C4" t="s">
        <v>57</v>
      </c>
      <c r="D4">
        <v>29</v>
      </c>
      <c r="E4">
        <v>29</v>
      </c>
      <c r="F4">
        <v>27</v>
      </c>
      <c r="G4">
        <v>35</v>
      </c>
      <c r="H4">
        <v>33</v>
      </c>
      <c r="I4">
        <v>35</v>
      </c>
      <c r="T4" s="5"/>
      <c r="U4" s="5"/>
      <c r="V4">
        <v>47</v>
      </c>
      <c r="W4">
        <v>47</v>
      </c>
      <c r="X4">
        <v>47</v>
      </c>
      <c r="AF4">
        <f t="shared" si="0"/>
        <v>329</v>
      </c>
      <c r="AG4">
        <f t="shared" ref="AG4:AG13" si="2">IF(ISERROR(SMALL($D4:$AD4,1)),0,MAX(SMALL($D4:$AD4,1),0))</f>
        <v>27</v>
      </c>
      <c r="AH4">
        <f t="shared" ref="AH4:AH13" si="3">IF(ISERROR(SMALL($D4:$AD4,2)),0,MAX(SMALL($D4:$AD4,2),0))</f>
        <v>29</v>
      </c>
      <c r="AI4">
        <f t="shared" ref="AI4:AI13" si="4">IF(ISERROR(SMALL($D4:$AD4,3)),0,MAX(SMALL($D4:$AD4,3),0))</f>
        <v>29</v>
      </c>
      <c r="AJ4">
        <f t="shared" ref="AJ4:AJ13" si="5">+AF4-AG4-AH4-AI4</f>
        <v>244</v>
      </c>
    </row>
    <row r="5" spans="1:36" x14ac:dyDescent="0.25">
      <c r="A5">
        <v>3</v>
      </c>
      <c r="B5">
        <v>171</v>
      </c>
      <c r="C5" t="s">
        <v>58</v>
      </c>
      <c r="D5">
        <v>35</v>
      </c>
      <c r="E5">
        <v>27</v>
      </c>
      <c r="F5">
        <v>35</v>
      </c>
      <c r="G5">
        <v>30</v>
      </c>
      <c r="H5">
        <v>31</v>
      </c>
      <c r="I5">
        <v>28</v>
      </c>
      <c r="T5" s="5"/>
      <c r="U5" s="5"/>
      <c r="V5">
        <v>45</v>
      </c>
      <c r="W5">
        <v>45</v>
      </c>
      <c r="X5">
        <v>45</v>
      </c>
      <c r="AF5">
        <f t="shared" si="0"/>
        <v>321</v>
      </c>
      <c r="AG5">
        <f t="shared" si="2"/>
        <v>27</v>
      </c>
      <c r="AH5">
        <f t="shared" si="3"/>
        <v>28</v>
      </c>
      <c r="AI5">
        <f t="shared" si="4"/>
        <v>30</v>
      </c>
      <c r="AJ5">
        <f t="shared" si="5"/>
        <v>236</v>
      </c>
    </row>
    <row r="6" spans="1:36" x14ac:dyDescent="0.25">
      <c r="A6">
        <v>4</v>
      </c>
      <c r="B6">
        <v>177</v>
      </c>
      <c r="C6" t="s">
        <v>59</v>
      </c>
      <c r="D6">
        <v>27</v>
      </c>
      <c r="E6">
        <v>28</v>
      </c>
      <c r="F6">
        <v>29</v>
      </c>
      <c r="G6">
        <v>29</v>
      </c>
      <c r="H6">
        <v>29</v>
      </c>
      <c r="I6">
        <v>30</v>
      </c>
      <c r="T6" s="5"/>
      <c r="U6" s="5"/>
      <c r="V6">
        <v>43</v>
      </c>
      <c r="W6">
        <v>43</v>
      </c>
      <c r="X6">
        <v>43</v>
      </c>
      <c r="AF6">
        <f t="shared" si="0"/>
        <v>301</v>
      </c>
      <c r="AG6">
        <f t="shared" si="2"/>
        <v>27</v>
      </c>
      <c r="AH6">
        <f t="shared" si="3"/>
        <v>28</v>
      </c>
      <c r="AI6">
        <f t="shared" si="4"/>
        <v>29</v>
      </c>
      <c r="AJ6">
        <f t="shared" si="5"/>
        <v>217</v>
      </c>
    </row>
    <row r="7" spans="1:36" x14ac:dyDescent="0.25">
      <c r="A7">
        <v>5</v>
      </c>
      <c r="B7">
        <v>105</v>
      </c>
      <c r="C7" t="s">
        <v>60</v>
      </c>
      <c r="D7">
        <v>26</v>
      </c>
      <c r="E7">
        <v>26</v>
      </c>
      <c r="F7">
        <v>26</v>
      </c>
      <c r="G7">
        <v>28</v>
      </c>
      <c r="H7">
        <v>28</v>
      </c>
      <c r="I7">
        <v>29</v>
      </c>
      <c r="T7" s="5"/>
      <c r="U7" s="5"/>
      <c r="V7">
        <v>41</v>
      </c>
      <c r="W7">
        <v>41</v>
      </c>
      <c r="X7">
        <v>41</v>
      </c>
      <c r="AF7">
        <f t="shared" si="0"/>
        <v>286</v>
      </c>
      <c r="AG7">
        <f t="shared" si="2"/>
        <v>26</v>
      </c>
      <c r="AH7">
        <f t="shared" si="3"/>
        <v>26</v>
      </c>
      <c r="AI7">
        <f t="shared" si="4"/>
        <v>26</v>
      </c>
      <c r="AJ7">
        <f t="shared" si="5"/>
        <v>208</v>
      </c>
    </row>
    <row r="8" spans="1:36" x14ac:dyDescent="0.25">
      <c r="A8">
        <v>6</v>
      </c>
      <c r="B8">
        <v>116</v>
      </c>
      <c r="C8" t="s">
        <v>116</v>
      </c>
      <c r="D8">
        <v>40</v>
      </c>
      <c r="E8" s="1">
        <f>37+1</f>
        <v>38</v>
      </c>
      <c r="F8">
        <v>37</v>
      </c>
      <c r="G8">
        <v>40</v>
      </c>
      <c r="H8" s="1">
        <f>40+1</f>
        <v>41</v>
      </c>
      <c r="I8" s="1">
        <f>37+1</f>
        <v>38</v>
      </c>
      <c r="T8" s="5"/>
      <c r="U8" s="5"/>
      <c r="V8" s="5">
        <v>0</v>
      </c>
      <c r="W8" s="5">
        <v>0</v>
      </c>
      <c r="X8" s="5">
        <v>0</v>
      </c>
      <c r="AF8">
        <f t="shared" si="0"/>
        <v>234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234</v>
      </c>
    </row>
    <row r="9" spans="1:36" x14ac:dyDescent="0.25">
      <c r="A9">
        <v>7</v>
      </c>
      <c r="B9">
        <v>131</v>
      </c>
      <c r="C9" t="s">
        <v>117</v>
      </c>
      <c r="D9">
        <v>31</v>
      </c>
      <c r="E9">
        <v>40</v>
      </c>
      <c r="F9">
        <v>28</v>
      </c>
      <c r="G9" s="3">
        <f>1+37+1</f>
        <v>39</v>
      </c>
      <c r="H9">
        <v>37</v>
      </c>
      <c r="I9">
        <v>40</v>
      </c>
      <c r="T9" s="5"/>
      <c r="U9" s="5"/>
      <c r="V9" s="5">
        <v>0</v>
      </c>
      <c r="W9" s="5">
        <v>0</v>
      </c>
      <c r="X9" s="5">
        <v>0</v>
      </c>
      <c r="AF9">
        <f t="shared" si="0"/>
        <v>215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215</v>
      </c>
    </row>
    <row r="10" spans="1:36" x14ac:dyDescent="0.25">
      <c r="A10">
        <v>8</v>
      </c>
      <c r="B10">
        <v>191</v>
      </c>
      <c r="C10" t="s">
        <v>118</v>
      </c>
      <c r="D10" s="3">
        <f>1+33+1</f>
        <v>35</v>
      </c>
      <c r="E10">
        <v>35</v>
      </c>
      <c r="F10" s="1">
        <f>40+1</f>
        <v>41</v>
      </c>
      <c r="G10">
        <v>0</v>
      </c>
      <c r="H10">
        <v>0</v>
      </c>
      <c r="I10">
        <v>0</v>
      </c>
      <c r="V10">
        <v>0</v>
      </c>
      <c r="W10">
        <v>0</v>
      </c>
      <c r="X10">
        <v>0</v>
      </c>
      <c r="AF10">
        <f t="shared" si="0"/>
        <v>111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111</v>
      </c>
    </row>
    <row r="11" spans="1:36" x14ac:dyDescent="0.25">
      <c r="A11">
        <v>9</v>
      </c>
      <c r="B11">
        <v>165</v>
      </c>
      <c r="C11" t="s">
        <v>119</v>
      </c>
      <c r="D11">
        <v>30</v>
      </c>
      <c r="E11">
        <v>33</v>
      </c>
      <c r="F11">
        <v>31</v>
      </c>
      <c r="G11">
        <v>0</v>
      </c>
      <c r="H11">
        <v>0</v>
      </c>
      <c r="I11">
        <v>0</v>
      </c>
      <c r="V11">
        <v>0</v>
      </c>
      <c r="W11">
        <v>0</v>
      </c>
      <c r="X11">
        <v>0</v>
      </c>
      <c r="AF11">
        <f t="shared" si="0"/>
        <v>94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94</v>
      </c>
    </row>
    <row r="12" spans="1:36" x14ac:dyDescent="0.25">
      <c r="A12">
        <v>10</v>
      </c>
      <c r="B12">
        <v>164</v>
      </c>
      <c r="C12" t="s">
        <v>120</v>
      </c>
      <c r="D12">
        <v>0</v>
      </c>
      <c r="E12">
        <v>0</v>
      </c>
      <c r="F12">
        <v>0</v>
      </c>
      <c r="G12">
        <v>31</v>
      </c>
      <c r="H12">
        <v>30</v>
      </c>
      <c r="I12">
        <v>33</v>
      </c>
      <c r="V12">
        <v>0</v>
      </c>
      <c r="W12">
        <v>0</v>
      </c>
      <c r="X12">
        <v>0</v>
      </c>
      <c r="AF12">
        <f t="shared" si="0"/>
        <v>94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94</v>
      </c>
    </row>
    <row r="13" spans="1:36" x14ac:dyDescent="0.25">
      <c r="A13">
        <v>11</v>
      </c>
      <c r="B13">
        <v>166</v>
      </c>
      <c r="C13" t="s">
        <v>121</v>
      </c>
      <c r="D13">
        <v>28</v>
      </c>
      <c r="E13">
        <v>31</v>
      </c>
      <c r="F13">
        <v>33</v>
      </c>
      <c r="G13">
        <v>0</v>
      </c>
      <c r="H13">
        <v>0</v>
      </c>
      <c r="I13">
        <v>0</v>
      </c>
      <c r="V13">
        <v>0</v>
      </c>
      <c r="W13">
        <v>0</v>
      </c>
      <c r="X13">
        <v>0</v>
      </c>
      <c r="AF13">
        <f t="shared" si="0"/>
        <v>92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92</v>
      </c>
    </row>
    <row r="16" spans="1:36" x14ac:dyDescent="0.25">
      <c r="A16" s="6" t="s">
        <v>36</v>
      </c>
      <c r="T16" s="5"/>
      <c r="U16" s="5"/>
      <c r="V16" s="5"/>
    </row>
    <row r="17" spans="1:36" x14ac:dyDescent="0.25">
      <c r="A17" s="6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37</v>
      </c>
      <c r="H17" s="6" t="s">
        <v>38</v>
      </c>
      <c r="I17" s="6" t="s">
        <v>39</v>
      </c>
      <c r="J17" s="6" t="s">
        <v>22</v>
      </c>
      <c r="K17" s="6" t="s">
        <v>23</v>
      </c>
      <c r="L17" s="6" t="s">
        <v>24</v>
      </c>
      <c r="M17" s="6" t="s">
        <v>3</v>
      </c>
      <c r="N17" s="6" t="s">
        <v>4</v>
      </c>
      <c r="O17" s="6" t="s">
        <v>5</v>
      </c>
      <c r="P17" s="6" t="s">
        <v>25</v>
      </c>
      <c r="Q17" s="6" t="s">
        <v>26</v>
      </c>
      <c r="R17" s="6" t="s">
        <v>27</v>
      </c>
      <c r="S17" s="6" t="s">
        <v>9</v>
      </c>
      <c r="T17" s="6" t="s">
        <v>10</v>
      </c>
      <c r="U17" s="6" t="s">
        <v>11</v>
      </c>
      <c r="V17" s="6" t="s">
        <v>28</v>
      </c>
      <c r="W17" s="6" t="s">
        <v>29</v>
      </c>
      <c r="X17" s="6" t="s">
        <v>30</v>
      </c>
      <c r="Y17" s="6" t="s">
        <v>6</v>
      </c>
      <c r="Z17" s="6" t="s">
        <v>7</v>
      </c>
      <c r="AA17" s="6" t="s">
        <v>8</v>
      </c>
      <c r="AB17" s="6" t="s">
        <v>31</v>
      </c>
      <c r="AC17" s="6" t="s">
        <v>32</v>
      </c>
      <c r="AD17" s="6" t="s">
        <v>33</v>
      </c>
      <c r="AE17" s="6"/>
      <c r="AF17" s="6" t="s">
        <v>12</v>
      </c>
      <c r="AG17" s="6" t="s">
        <v>13</v>
      </c>
      <c r="AH17" s="6" t="s">
        <v>14</v>
      </c>
      <c r="AI17" s="6" t="s">
        <v>15</v>
      </c>
      <c r="AJ17" s="6" t="s">
        <v>16</v>
      </c>
    </row>
    <row r="19" spans="1:36" x14ac:dyDescent="0.25">
      <c r="A19">
        <v>1</v>
      </c>
      <c r="B19">
        <v>124</v>
      </c>
      <c r="C19" t="s">
        <v>57</v>
      </c>
      <c r="D19">
        <v>35</v>
      </c>
      <c r="E19">
        <v>33</v>
      </c>
      <c r="F19">
        <v>31</v>
      </c>
      <c r="G19" s="3">
        <f>1+40+1</f>
        <v>42</v>
      </c>
      <c r="H19" s="1">
        <f>40+1</f>
        <v>41</v>
      </c>
      <c r="I19" s="1">
        <f>40+1</f>
        <v>41</v>
      </c>
      <c r="T19" s="5"/>
      <c r="U19" s="5"/>
      <c r="V19" s="3">
        <f>1+50+1</f>
        <v>52</v>
      </c>
      <c r="W19" s="1">
        <f>50+1</f>
        <v>51</v>
      </c>
      <c r="X19" s="1">
        <f>50+1</f>
        <v>51</v>
      </c>
      <c r="AF19">
        <f t="shared" ref="AF19:AF25" si="6">SUM(D19:AD19)</f>
        <v>377</v>
      </c>
      <c r="AG19">
        <f>IF(ISERROR(SMALL($D19:$AD19,1)),0,MAX(SMALL($D19:$AD19,1),0))</f>
        <v>31</v>
      </c>
      <c r="AH19">
        <f>IF(ISERROR(SMALL($D19:$AD19,2)),0,MAX(SMALL($D19:$AD19,2),0))</f>
        <v>33</v>
      </c>
      <c r="AI19">
        <f>IF(ISERROR(SMALL($D19:$AD19,3)),0,MAX(SMALL($D19:$AD19,3),0))</f>
        <v>35</v>
      </c>
      <c r="AJ19">
        <f t="shared" ref="AJ19" si="7">+AF19-AG19-AH19-AI19</f>
        <v>278</v>
      </c>
    </row>
    <row r="20" spans="1:36" x14ac:dyDescent="0.25">
      <c r="A20">
        <v>2</v>
      </c>
      <c r="B20">
        <v>177</v>
      </c>
      <c r="C20" t="s">
        <v>59</v>
      </c>
      <c r="D20">
        <v>31</v>
      </c>
      <c r="E20">
        <v>31</v>
      </c>
      <c r="F20">
        <v>33</v>
      </c>
      <c r="G20">
        <v>35</v>
      </c>
      <c r="H20">
        <v>35</v>
      </c>
      <c r="I20">
        <v>35</v>
      </c>
      <c r="T20" s="5"/>
      <c r="U20" s="5"/>
      <c r="V20">
        <v>47</v>
      </c>
      <c r="W20">
        <v>47</v>
      </c>
      <c r="X20">
        <v>47</v>
      </c>
      <c r="AF20">
        <f t="shared" si="6"/>
        <v>341</v>
      </c>
      <c r="AG20">
        <f t="shared" ref="AG20:AG25" si="8">IF(ISERROR(SMALL($D20:$AD20,1)),0,MAX(SMALL($D20:$AD20,1),0))</f>
        <v>31</v>
      </c>
      <c r="AH20">
        <f t="shared" ref="AH20:AH25" si="9">IF(ISERROR(SMALL($D20:$AD20,2)),0,MAX(SMALL($D20:$AD20,2),0))</f>
        <v>31</v>
      </c>
      <c r="AI20">
        <f t="shared" ref="AI20:AI25" si="10">IF(ISERROR(SMALL($D20:$AD20,3)),0,MAX(SMALL($D20:$AD20,3),0))</f>
        <v>33</v>
      </c>
      <c r="AJ20">
        <f t="shared" ref="AJ20:AJ25" si="11">+AF20-AG20-AH20-AI20</f>
        <v>246</v>
      </c>
    </row>
    <row r="21" spans="1:36" x14ac:dyDescent="0.25">
      <c r="A21">
        <v>3</v>
      </c>
      <c r="B21">
        <v>105</v>
      </c>
      <c r="C21" t="s">
        <v>60</v>
      </c>
      <c r="D21">
        <v>30</v>
      </c>
      <c r="E21">
        <v>30</v>
      </c>
      <c r="F21">
        <v>30</v>
      </c>
      <c r="G21">
        <v>33</v>
      </c>
      <c r="H21">
        <v>33</v>
      </c>
      <c r="I21">
        <v>33</v>
      </c>
      <c r="T21" s="5"/>
      <c r="U21" s="5"/>
      <c r="V21">
        <v>45</v>
      </c>
      <c r="W21">
        <v>45</v>
      </c>
      <c r="X21">
        <v>45</v>
      </c>
      <c r="AF21">
        <f t="shared" si="6"/>
        <v>324</v>
      </c>
      <c r="AG21">
        <f t="shared" si="8"/>
        <v>30</v>
      </c>
      <c r="AH21">
        <f t="shared" si="9"/>
        <v>30</v>
      </c>
      <c r="AI21">
        <f t="shared" si="10"/>
        <v>30</v>
      </c>
      <c r="AJ21">
        <f t="shared" si="11"/>
        <v>234</v>
      </c>
    </row>
    <row r="22" spans="1:36" x14ac:dyDescent="0.25">
      <c r="A22">
        <v>4</v>
      </c>
      <c r="B22">
        <v>191</v>
      </c>
      <c r="C22" t="s">
        <v>118</v>
      </c>
      <c r="D22" s="3">
        <f>1+40+1</f>
        <v>42</v>
      </c>
      <c r="E22" s="1">
        <f>40+1</f>
        <v>41</v>
      </c>
      <c r="F22" s="1">
        <f>40+1</f>
        <v>41</v>
      </c>
      <c r="G22">
        <v>0</v>
      </c>
      <c r="H22">
        <v>0</v>
      </c>
      <c r="I22">
        <v>0</v>
      </c>
      <c r="T22" s="5"/>
      <c r="U22" s="5"/>
      <c r="V22">
        <v>0</v>
      </c>
      <c r="W22">
        <v>0</v>
      </c>
      <c r="X22">
        <v>0</v>
      </c>
      <c r="AF22">
        <f t="shared" si="6"/>
        <v>124</v>
      </c>
      <c r="AG22">
        <f t="shared" si="8"/>
        <v>0</v>
      </c>
      <c r="AH22">
        <f t="shared" si="9"/>
        <v>0</v>
      </c>
      <c r="AI22">
        <f t="shared" si="10"/>
        <v>0</v>
      </c>
      <c r="AJ22">
        <f t="shared" si="11"/>
        <v>124</v>
      </c>
    </row>
    <row r="23" spans="1:36" x14ac:dyDescent="0.25">
      <c r="A23">
        <v>5</v>
      </c>
      <c r="B23">
        <v>164</v>
      </c>
      <c r="C23" t="s">
        <v>120</v>
      </c>
      <c r="D23">
        <v>0</v>
      </c>
      <c r="E23">
        <v>0</v>
      </c>
      <c r="F23">
        <v>0</v>
      </c>
      <c r="G23">
        <v>37</v>
      </c>
      <c r="H23">
        <v>37</v>
      </c>
      <c r="I23">
        <v>37</v>
      </c>
      <c r="T23" s="5"/>
      <c r="U23" s="5"/>
      <c r="V23">
        <v>0</v>
      </c>
      <c r="W23">
        <v>0</v>
      </c>
      <c r="X23">
        <v>0</v>
      </c>
      <c r="AF23">
        <f t="shared" si="6"/>
        <v>111</v>
      </c>
      <c r="AG23">
        <f t="shared" si="8"/>
        <v>0</v>
      </c>
      <c r="AH23">
        <f t="shared" si="9"/>
        <v>0</v>
      </c>
      <c r="AI23">
        <f t="shared" si="10"/>
        <v>0</v>
      </c>
      <c r="AJ23">
        <f t="shared" si="11"/>
        <v>111</v>
      </c>
    </row>
    <row r="24" spans="1:36" x14ac:dyDescent="0.25">
      <c r="A24">
        <v>6</v>
      </c>
      <c r="B24">
        <v>165</v>
      </c>
      <c r="C24" t="s">
        <v>119</v>
      </c>
      <c r="D24">
        <v>37</v>
      </c>
      <c r="E24">
        <v>37</v>
      </c>
      <c r="F24">
        <v>35</v>
      </c>
      <c r="G24">
        <v>0</v>
      </c>
      <c r="H24">
        <v>0</v>
      </c>
      <c r="I24">
        <v>0</v>
      </c>
      <c r="T24" s="5"/>
      <c r="U24" s="5"/>
      <c r="V24">
        <v>0</v>
      </c>
      <c r="W24">
        <v>0</v>
      </c>
      <c r="X24">
        <v>0</v>
      </c>
      <c r="AF24">
        <f t="shared" si="6"/>
        <v>109</v>
      </c>
      <c r="AG24">
        <f t="shared" si="8"/>
        <v>0</v>
      </c>
      <c r="AH24">
        <f t="shared" si="9"/>
        <v>0</v>
      </c>
      <c r="AI24">
        <f t="shared" si="10"/>
        <v>0</v>
      </c>
      <c r="AJ24">
        <f t="shared" si="11"/>
        <v>109</v>
      </c>
    </row>
    <row r="25" spans="1:36" x14ac:dyDescent="0.25">
      <c r="A25">
        <v>7</v>
      </c>
      <c r="B25">
        <v>166</v>
      </c>
      <c r="C25" t="s">
        <v>121</v>
      </c>
      <c r="D25">
        <v>33</v>
      </c>
      <c r="E25">
        <v>35</v>
      </c>
      <c r="F25">
        <v>37</v>
      </c>
      <c r="G25">
        <v>0</v>
      </c>
      <c r="H25">
        <v>0</v>
      </c>
      <c r="I25">
        <v>0</v>
      </c>
      <c r="T25" s="5"/>
      <c r="U25" s="5"/>
      <c r="V25">
        <v>0</v>
      </c>
      <c r="W25">
        <v>0</v>
      </c>
      <c r="X25">
        <v>0</v>
      </c>
      <c r="AF25">
        <f t="shared" si="6"/>
        <v>105</v>
      </c>
      <c r="AG25">
        <f t="shared" si="8"/>
        <v>0</v>
      </c>
      <c r="AH25">
        <f t="shared" si="9"/>
        <v>0</v>
      </c>
      <c r="AI25">
        <f t="shared" si="10"/>
        <v>0</v>
      </c>
      <c r="AJ25">
        <f t="shared" si="11"/>
        <v>105</v>
      </c>
    </row>
    <row r="26" spans="1:36" x14ac:dyDescent="0.25">
      <c r="T26" s="5"/>
      <c r="U26" s="5"/>
    </row>
    <row r="28" spans="1:36" x14ac:dyDescent="0.25">
      <c r="A28" s="2"/>
      <c r="B28" t="s">
        <v>17</v>
      </c>
    </row>
    <row r="29" spans="1:36" x14ac:dyDescent="0.25">
      <c r="A29" s="1"/>
      <c r="B29" t="s">
        <v>18</v>
      </c>
    </row>
    <row r="30" spans="1:36" x14ac:dyDescent="0.25">
      <c r="A30" s="3"/>
      <c r="B30" t="s">
        <v>19</v>
      </c>
    </row>
    <row r="31" spans="1:36" x14ac:dyDescent="0.25">
      <c r="A31" s="4"/>
      <c r="B31" t="s">
        <v>20</v>
      </c>
    </row>
    <row r="34" spans="1:1" x14ac:dyDescent="0.25">
      <c r="A34" t="s">
        <v>21</v>
      </c>
    </row>
  </sheetData>
  <sortState xmlns:xlrd2="http://schemas.microsoft.com/office/spreadsheetml/2017/richdata2" ref="B19:AF25">
    <sortCondition descending="1" ref="AF19:AF25"/>
  </sortState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F5C1-5C8C-4438-AF31-1C7EF4BFFB72}">
  <dimension ref="A1:AJ45"/>
  <sheetViews>
    <sheetView zoomScale="75" zoomScaleNormal="75" workbookViewId="0">
      <selection activeCell="O16" sqref="O16"/>
    </sheetView>
  </sheetViews>
  <sheetFormatPr defaultRowHeight="15" x14ac:dyDescent="0.25"/>
  <cols>
    <col min="1" max="1" width="6.85546875" customWidth="1"/>
    <col min="3" max="3" width="27.140625" bestFit="1" customWidth="1"/>
    <col min="4" max="6" width="11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219</v>
      </c>
      <c r="C3" t="s">
        <v>40</v>
      </c>
      <c r="D3">
        <v>29</v>
      </c>
      <c r="E3">
        <v>28</v>
      </c>
      <c r="F3">
        <v>33</v>
      </c>
      <c r="G3">
        <v>33</v>
      </c>
      <c r="H3">
        <v>31</v>
      </c>
      <c r="I3">
        <v>33</v>
      </c>
      <c r="T3" s="5"/>
      <c r="U3" s="5"/>
      <c r="V3" s="1">
        <f>45+1</f>
        <v>46</v>
      </c>
      <c r="W3">
        <v>45</v>
      </c>
      <c r="X3">
        <v>50</v>
      </c>
      <c r="AF3">
        <f t="shared" ref="AF3:AF25" si="0">SUM(D3:AD3)</f>
        <v>328</v>
      </c>
      <c r="AG3">
        <f>IF(ISERROR(SMALL($D3:$AD3,1)),0,MAX(SMALL($D3:$AD3,1),0))</f>
        <v>28</v>
      </c>
      <c r="AH3">
        <f>IF(ISERROR(SMALL($D3:$AD3,2)),0,MAX(SMALL($D3:$AD3,2),0))</f>
        <v>29</v>
      </c>
      <c r="AI3">
        <f>IF(ISERROR(SMALL($D3:$AD3,3)),0,MAX(SMALL($D3:$AD3,3),0))</f>
        <v>31</v>
      </c>
      <c r="AJ3">
        <f t="shared" ref="AJ3" si="1">+AF3-AG3-AH3-AI3</f>
        <v>240</v>
      </c>
    </row>
    <row r="4" spans="1:36" x14ac:dyDescent="0.25">
      <c r="A4">
        <v>2</v>
      </c>
      <c r="B4">
        <v>227</v>
      </c>
      <c r="C4" t="s">
        <v>43</v>
      </c>
      <c r="D4">
        <v>21</v>
      </c>
      <c r="E4">
        <v>31</v>
      </c>
      <c r="F4">
        <v>31</v>
      </c>
      <c r="G4">
        <v>30</v>
      </c>
      <c r="H4">
        <v>33</v>
      </c>
      <c r="I4">
        <v>31</v>
      </c>
      <c r="T4" s="5"/>
      <c r="U4" s="5"/>
      <c r="V4">
        <v>43</v>
      </c>
      <c r="W4" s="1">
        <f>43+1</f>
        <v>44</v>
      </c>
      <c r="X4" s="1">
        <f>47+1</f>
        <v>48</v>
      </c>
      <c r="AF4">
        <f t="shared" si="0"/>
        <v>312</v>
      </c>
      <c r="AG4">
        <f t="shared" ref="AG4:AG25" si="2">IF(ISERROR(SMALL($D4:$AD4,1)),0,MAX(SMALL($D4:$AD4,1),0))</f>
        <v>21</v>
      </c>
      <c r="AH4">
        <f t="shared" ref="AH4:AH25" si="3">IF(ISERROR(SMALL($D4:$AD4,2)),0,MAX(SMALL($D4:$AD4,2),0))</f>
        <v>30</v>
      </c>
      <c r="AI4">
        <f t="shared" ref="AI4:AI25" si="4">IF(ISERROR(SMALL($D4:$AD4,3)),0,MAX(SMALL($D4:$AD4,3),0))</f>
        <v>31</v>
      </c>
      <c r="AJ4">
        <f t="shared" ref="AJ4:AJ25" si="5">+AF4-AG4-AH4-AI4</f>
        <v>230</v>
      </c>
    </row>
    <row r="5" spans="1:36" x14ac:dyDescent="0.25">
      <c r="A5">
        <v>3</v>
      </c>
      <c r="B5">
        <v>234</v>
      </c>
      <c r="C5" t="s">
        <v>44</v>
      </c>
      <c r="D5">
        <v>27</v>
      </c>
      <c r="E5">
        <v>33</v>
      </c>
      <c r="F5">
        <v>27</v>
      </c>
      <c r="G5">
        <v>25</v>
      </c>
      <c r="H5">
        <v>28</v>
      </c>
      <c r="I5">
        <v>30</v>
      </c>
      <c r="T5" s="5"/>
      <c r="U5" s="5"/>
      <c r="V5">
        <v>41</v>
      </c>
      <c r="W5">
        <v>40</v>
      </c>
      <c r="X5">
        <v>45</v>
      </c>
      <c r="AF5">
        <f t="shared" si="0"/>
        <v>296</v>
      </c>
      <c r="AG5">
        <f t="shared" si="2"/>
        <v>25</v>
      </c>
      <c r="AH5">
        <f t="shared" si="3"/>
        <v>27</v>
      </c>
      <c r="AI5">
        <f t="shared" si="4"/>
        <v>27</v>
      </c>
      <c r="AJ5">
        <f t="shared" si="5"/>
        <v>217</v>
      </c>
    </row>
    <row r="6" spans="1:36" x14ac:dyDescent="0.25">
      <c r="A6">
        <v>4</v>
      </c>
      <c r="B6">
        <v>286</v>
      </c>
      <c r="C6" t="s">
        <v>42</v>
      </c>
      <c r="D6">
        <v>26</v>
      </c>
      <c r="E6">
        <v>25</v>
      </c>
      <c r="F6">
        <v>29</v>
      </c>
      <c r="G6">
        <v>27</v>
      </c>
      <c r="H6">
        <v>27</v>
      </c>
      <c r="I6">
        <v>24</v>
      </c>
      <c r="T6" s="5"/>
      <c r="U6" s="5"/>
      <c r="V6">
        <v>47</v>
      </c>
      <c r="W6">
        <v>47</v>
      </c>
      <c r="X6">
        <v>43</v>
      </c>
      <c r="AF6">
        <f t="shared" si="0"/>
        <v>295</v>
      </c>
      <c r="AG6">
        <f t="shared" si="2"/>
        <v>24</v>
      </c>
      <c r="AH6">
        <f t="shared" si="3"/>
        <v>25</v>
      </c>
      <c r="AI6">
        <f t="shared" si="4"/>
        <v>26</v>
      </c>
      <c r="AJ6">
        <f t="shared" si="5"/>
        <v>220</v>
      </c>
    </row>
    <row r="7" spans="1:36" x14ac:dyDescent="0.25">
      <c r="A7">
        <v>5</v>
      </c>
      <c r="B7">
        <v>224</v>
      </c>
      <c r="C7" t="s">
        <v>46</v>
      </c>
      <c r="D7">
        <v>24</v>
      </c>
      <c r="E7">
        <v>24</v>
      </c>
      <c r="F7">
        <v>24</v>
      </c>
      <c r="G7">
        <v>31</v>
      </c>
      <c r="H7">
        <v>29</v>
      </c>
      <c r="I7">
        <v>35</v>
      </c>
      <c r="T7" s="5"/>
      <c r="U7" s="5"/>
      <c r="V7">
        <v>39</v>
      </c>
      <c r="W7">
        <v>39</v>
      </c>
      <c r="X7">
        <v>41</v>
      </c>
      <c r="AF7">
        <f t="shared" si="0"/>
        <v>286</v>
      </c>
      <c r="AG7">
        <f t="shared" si="2"/>
        <v>24</v>
      </c>
      <c r="AH7">
        <f t="shared" si="3"/>
        <v>24</v>
      </c>
      <c r="AI7">
        <f t="shared" si="4"/>
        <v>24</v>
      </c>
      <c r="AJ7">
        <f t="shared" si="5"/>
        <v>214</v>
      </c>
    </row>
    <row r="8" spans="1:36" x14ac:dyDescent="0.25">
      <c r="A8">
        <v>6</v>
      </c>
      <c r="B8">
        <v>277</v>
      </c>
      <c r="C8" t="s">
        <v>41</v>
      </c>
      <c r="D8">
        <v>40</v>
      </c>
      <c r="E8">
        <v>0</v>
      </c>
      <c r="F8">
        <v>25</v>
      </c>
      <c r="G8">
        <v>21</v>
      </c>
      <c r="H8">
        <v>19</v>
      </c>
      <c r="I8">
        <v>21</v>
      </c>
      <c r="T8" s="5"/>
      <c r="U8" s="5"/>
      <c r="V8" s="2">
        <f>1+50</f>
        <v>51</v>
      </c>
      <c r="W8">
        <v>50</v>
      </c>
      <c r="X8">
        <v>37</v>
      </c>
      <c r="AF8">
        <f t="shared" si="0"/>
        <v>264</v>
      </c>
      <c r="AG8">
        <f t="shared" si="2"/>
        <v>0</v>
      </c>
      <c r="AH8">
        <f t="shared" si="3"/>
        <v>19</v>
      </c>
      <c r="AI8">
        <f t="shared" si="4"/>
        <v>21</v>
      </c>
      <c r="AJ8">
        <f t="shared" si="5"/>
        <v>224</v>
      </c>
    </row>
    <row r="9" spans="1:36" x14ac:dyDescent="0.25">
      <c r="A9">
        <v>7</v>
      </c>
      <c r="B9">
        <v>210</v>
      </c>
      <c r="C9" t="s">
        <v>45</v>
      </c>
      <c r="D9">
        <v>31</v>
      </c>
      <c r="E9">
        <v>30</v>
      </c>
      <c r="F9">
        <v>30</v>
      </c>
      <c r="G9" s="4" t="s">
        <v>20</v>
      </c>
      <c r="H9">
        <v>26</v>
      </c>
      <c r="I9">
        <v>22</v>
      </c>
      <c r="T9" s="5"/>
      <c r="U9" s="5"/>
      <c r="V9">
        <v>40</v>
      </c>
      <c r="W9">
        <v>41</v>
      </c>
      <c r="X9">
        <v>39</v>
      </c>
      <c r="AF9">
        <f t="shared" si="0"/>
        <v>259</v>
      </c>
      <c r="AG9">
        <f t="shared" si="2"/>
        <v>22</v>
      </c>
      <c r="AH9">
        <f t="shared" si="3"/>
        <v>26</v>
      </c>
      <c r="AI9">
        <f t="shared" si="4"/>
        <v>30</v>
      </c>
      <c r="AJ9">
        <f t="shared" si="5"/>
        <v>181</v>
      </c>
    </row>
    <row r="10" spans="1:36" x14ac:dyDescent="0.25">
      <c r="A10">
        <v>8</v>
      </c>
      <c r="B10">
        <v>204</v>
      </c>
      <c r="C10" t="s">
        <v>122</v>
      </c>
      <c r="D10">
        <v>35</v>
      </c>
      <c r="E10">
        <v>35</v>
      </c>
      <c r="F10">
        <v>37</v>
      </c>
      <c r="G10" s="2">
        <f>1+35+1</f>
        <v>37</v>
      </c>
      <c r="H10">
        <v>40</v>
      </c>
      <c r="I10" s="1">
        <f>40+1</f>
        <v>41</v>
      </c>
      <c r="V10">
        <v>0</v>
      </c>
      <c r="W10">
        <v>0</v>
      </c>
      <c r="X10">
        <v>0</v>
      </c>
      <c r="AF10">
        <f t="shared" si="0"/>
        <v>225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225</v>
      </c>
    </row>
    <row r="11" spans="1:36" x14ac:dyDescent="0.25">
      <c r="A11">
        <v>9</v>
      </c>
      <c r="B11">
        <v>212</v>
      </c>
      <c r="C11" t="s">
        <v>123</v>
      </c>
      <c r="D11" s="3">
        <f>37+2</f>
        <v>39</v>
      </c>
      <c r="E11">
        <v>40</v>
      </c>
      <c r="F11" s="1">
        <f>35+1</f>
        <v>36</v>
      </c>
      <c r="G11">
        <v>40</v>
      </c>
      <c r="H11">
        <v>37</v>
      </c>
      <c r="I11">
        <v>28</v>
      </c>
      <c r="V11">
        <v>0</v>
      </c>
      <c r="W11">
        <v>0</v>
      </c>
      <c r="X11">
        <v>0</v>
      </c>
      <c r="AF11">
        <f t="shared" si="0"/>
        <v>220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220</v>
      </c>
    </row>
    <row r="12" spans="1:36" x14ac:dyDescent="0.25">
      <c r="A12">
        <v>10</v>
      </c>
      <c r="B12">
        <v>220</v>
      </c>
      <c r="C12" t="s">
        <v>47</v>
      </c>
      <c r="D12">
        <v>28</v>
      </c>
      <c r="E12">
        <v>19</v>
      </c>
      <c r="F12">
        <v>26</v>
      </c>
      <c r="G12">
        <v>0</v>
      </c>
      <c r="H12">
        <v>0</v>
      </c>
      <c r="I12">
        <v>0</v>
      </c>
      <c r="V12">
        <v>38</v>
      </c>
      <c r="W12">
        <v>38</v>
      </c>
      <c r="X12">
        <v>40</v>
      </c>
      <c r="AF12">
        <f t="shared" si="0"/>
        <v>189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189</v>
      </c>
    </row>
    <row r="13" spans="1:36" x14ac:dyDescent="0.25">
      <c r="A13">
        <v>11</v>
      </c>
      <c r="B13">
        <v>242</v>
      </c>
      <c r="C13" t="s">
        <v>124</v>
      </c>
      <c r="D13">
        <v>33</v>
      </c>
      <c r="E13">
        <v>37</v>
      </c>
      <c r="F13">
        <v>40</v>
      </c>
      <c r="G13">
        <v>28</v>
      </c>
      <c r="H13">
        <v>24</v>
      </c>
      <c r="I13">
        <v>20</v>
      </c>
      <c r="V13">
        <v>0</v>
      </c>
      <c r="W13">
        <v>0</v>
      </c>
      <c r="X13">
        <v>0</v>
      </c>
      <c r="AF13">
        <f t="shared" si="0"/>
        <v>182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182</v>
      </c>
    </row>
    <row r="14" spans="1:36" x14ac:dyDescent="0.25">
      <c r="A14">
        <v>12</v>
      </c>
      <c r="B14">
        <v>235</v>
      </c>
      <c r="C14" t="s">
        <v>125</v>
      </c>
      <c r="D14">
        <v>23</v>
      </c>
      <c r="E14">
        <v>20</v>
      </c>
      <c r="F14">
        <v>22</v>
      </c>
      <c r="G14">
        <v>29</v>
      </c>
      <c r="H14">
        <v>30</v>
      </c>
      <c r="I14">
        <v>27</v>
      </c>
      <c r="V14">
        <v>0</v>
      </c>
      <c r="W14">
        <v>0</v>
      </c>
      <c r="X14">
        <v>0</v>
      </c>
      <c r="AF14">
        <f t="shared" si="0"/>
        <v>151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151</v>
      </c>
    </row>
    <row r="15" spans="1:36" x14ac:dyDescent="0.25">
      <c r="A15">
        <v>13</v>
      </c>
      <c r="B15">
        <v>243</v>
      </c>
      <c r="C15" t="s">
        <v>126</v>
      </c>
      <c r="D15">
        <v>18</v>
      </c>
      <c r="E15">
        <v>26</v>
      </c>
      <c r="F15">
        <v>28</v>
      </c>
      <c r="G15">
        <v>20</v>
      </c>
      <c r="H15" s="1">
        <v>26</v>
      </c>
      <c r="I15">
        <v>29</v>
      </c>
      <c r="V15">
        <v>0</v>
      </c>
      <c r="W15">
        <v>0</v>
      </c>
      <c r="X15">
        <v>0</v>
      </c>
      <c r="AF15">
        <f t="shared" si="0"/>
        <v>147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147</v>
      </c>
    </row>
    <row r="16" spans="1:36" x14ac:dyDescent="0.25">
      <c r="A16">
        <v>14</v>
      </c>
      <c r="B16">
        <v>244</v>
      </c>
      <c r="C16" t="s">
        <v>127</v>
      </c>
      <c r="D16">
        <v>20</v>
      </c>
      <c r="E16">
        <v>21</v>
      </c>
      <c r="F16">
        <v>19</v>
      </c>
      <c r="G16">
        <v>26</v>
      </c>
      <c r="H16">
        <v>22</v>
      </c>
      <c r="I16">
        <v>25</v>
      </c>
      <c r="V16">
        <v>0</v>
      </c>
      <c r="W16">
        <v>0</v>
      </c>
      <c r="X16">
        <v>0</v>
      </c>
      <c r="AF16">
        <f t="shared" si="0"/>
        <v>133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133</v>
      </c>
    </row>
    <row r="17" spans="1:36" x14ac:dyDescent="0.25">
      <c r="A17">
        <v>15</v>
      </c>
      <c r="B17">
        <v>214</v>
      </c>
      <c r="C17" t="s">
        <v>48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V17">
        <v>37</v>
      </c>
      <c r="W17">
        <v>37</v>
      </c>
      <c r="X17">
        <v>38</v>
      </c>
      <c r="AF17">
        <f t="shared" si="0"/>
        <v>112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112</v>
      </c>
    </row>
    <row r="18" spans="1:36" x14ac:dyDescent="0.25">
      <c r="A18">
        <v>16</v>
      </c>
      <c r="B18">
        <v>211</v>
      </c>
      <c r="C18" t="s">
        <v>128</v>
      </c>
      <c r="D18">
        <v>25</v>
      </c>
      <c r="E18">
        <v>22</v>
      </c>
      <c r="F18">
        <v>20</v>
      </c>
      <c r="G18">
        <v>24</v>
      </c>
      <c r="H18">
        <v>21</v>
      </c>
      <c r="I18" s="4" t="s">
        <v>20</v>
      </c>
      <c r="V18">
        <v>0</v>
      </c>
      <c r="W18">
        <v>0</v>
      </c>
      <c r="X18">
        <v>0</v>
      </c>
      <c r="AF18">
        <f t="shared" si="0"/>
        <v>112</v>
      </c>
      <c r="AG18">
        <f t="shared" si="2"/>
        <v>0</v>
      </c>
      <c r="AH18">
        <f t="shared" si="3"/>
        <v>0</v>
      </c>
      <c r="AI18">
        <f t="shared" si="4"/>
        <v>0</v>
      </c>
      <c r="AJ18">
        <f t="shared" si="5"/>
        <v>112</v>
      </c>
    </row>
    <row r="19" spans="1:36" x14ac:dyDescent="0.25">
      <c r="A19">
        <v>17</v>
      </c>
      <c r="B19">
        <v>240</v>
      </c>
      <c r="C19" t="s">
        <v>129</v>
      </c>
      <c r="D19">
        <v>0</v>
      </c>
      <c r="E19">
        <v>0</v>
      </c>
      <c r="F19">
        <v>0</v>
      </c>
      <c r="G19">
        <v>37</v>
      </c>
      <c r="H19">
        <v>35</v>
      </c>
      <c r="I19">
        <v>37</v>
      </c>
      <c r="V19">
        <v>0</v>
      </c>
      <c r="W19">
        <v>0</v>
      </c>
      <c r="X19">
        <v>0</v>
      </c>
      <c r="AF19">
        <f t="shared" si="0"/>
        <v>109</v>
      </c>
      <c r="AG19">
        <f t="shared" si="2"/>
        <v>0</v>
      </c>
      <c r="AH19">
        <f t="shared" si="3"/>
        <v>0</v>
      </c>
      <c r="AI19">
        <f t="shared" si="4"/>
        <v>0</v>
      </c>
      <c r="AJ19">
        <f t="shared" si="5"/>
        <v>109</v>
      </c>
    </row>
    <row r="20" spans="1:36" x14ac:dyDescent="0.25">
      <c r="A20">
        <v>18</v>
      </c>
      <c r="B20">
        <v>217</v>
      </c>
      <c r="C20" t="s">
        <v>130</v>
      </c>
      <c r="D20">
        <v>30</v>
      </c>
      <c r="E20" s="1">
        <f>27+1</f>
        <v>28</v>
      </c>
      <c r="F20">
        <v>23</v>
      </c>
      <c r="G20">
        <v>0</v>
      </c>
      <c r="H20">
        <v>0</v>
      </c>
      <c r="I20">
        <v>0</v>
      </c>
      <c r="V20">
        <v>0</v>
      </c>
      <c r="W20">
        <v>0</v>
      </c>
      <c r="X20">
        <v>0</v>
      </c>
      <c r="AF20">
        <f t="shared" si="0"/>
        <v>81</v>
      </c>
      <c r="AG20">
        <f t="shared" si="2"/>
        <v>0</v>
      </c>
      <c r="AH20">
        <f t="shared" si="3"/>
        <v>0</v>
      </c>
      <c r="AI20">
        <f t="shared" si="4"/>
        <v>0</v>
      </c>
      <c r="AJ20">
        <f t="shared" si="5"/>
        <v>81</v>
      </c>
    </row>
    <row r="21" spans="1:36" x14ac:dyDescent="0.25">
      <c r="A21">
        <v>19</v>
      </c>
      <c r="B21">
        <v>203</v>
      </c>
      <c r="C21" t="s">
        <v>131</v>
      </c>
      <c r="D21">
        <v>22</v>
      </c>
      <c r="E21">
        <v>29</v>
      </c>
      <c r="F21">
        <v>21</v>
      </c>
      <c r="G21">
        <v>0</v>
      </c>
      <c r="H21">
        <v>0</v>
      </c>
      <c r="I21">
        <v>0</v>
      </c>
      <c r="V21">
        <v>0</v>
      </c>
      <c r="W21">
        <v>0</v>
      </c>
      <c r="X21">
        <v>0</v>
      </c>
      <c r="AF21">
        <f t="shared" si="0"/>
        <v>72</v>
      </c>
      <c r="AG21">
        <f t="shared" si="2"/>
        <v>0</v>
      </c>
      <c r="AH21">
        <f t="shared" si="3"/>
        <v>0</v>
      </c>
      <c r="AI21">
        <f t="shared" si="4"/>
        <v>0</v>
      </c>
      <c r="AJ21">
        <f t="shared" si="5"/>
        <v>72</v>
      </c>
    </row>
    <row r="22" spans="1:36" x14ac:dyDescent="0.25">
      <c r="A22">
        <v>20</v>
      </c>
      <c r="B22">
        <v>233</v>
      </c>
      <c r="C22" t="s">
        <v>111</v>
      </c>
      <c r="D22">
        <v>0</v>
      </c>
      <c r="E22">
        <v>0</v>
      </c>
      <c r="F22">
        <v>0</v>
      </c>
      <c r="G22">
        <v>22</v>
      </c>
      <c r="H22">
        <v>23</v>
      </c>
      <c r="I22">
        <v>26</v>
      </c>
      <c r="V22">
        <v>0</v>
      </c>
      <c r="W22">
        <v>0</v>
      </c>
      <c r="X22">
        <v>0</v>
      </c>
      <c r="AF22">
        <f t="shared" si="0"/>
        <v>71</v>
      </c>
      <c r="AG22">
        <f t="shared" si="2"/>
        <v>0</v>
      </c>
      <c r="AH22">
        <f t="shared" si="3"/>
        <v>0</v>
      </c>
      <c r="AI22">
        <f t="shared" si="4"/>
        <v>0</v>
      </c>
      <c r="AJ22">
        <f t="shared" si="5"/>
        <v>71</v>
      </c>
    </row>
    <row r="23" spans="1:36" x14ac:dyDescent="0.25">
      <c r="A23">
        <v>21</v>
      </c>
      <c r="B23">
        <v>226</v>
      </c>
      <c r="C23" t="s">
        <v>132</v>
      </c>
      <c r="D23">
        <v>0</v>
      </c>
      <c r="E23">
        <v>0</v>
      </c>
      <c r="F23">
        <v>0</v>
      </c>
      <c r="G23">
        <v>23</v>
      </c>
      <c r="H23">
        <v>20</v>
      </c>
      <c r="I23">
        <v>23</v>
      </c>
      <c r="V23">
        <v>0</v>
      </c>
      <c r="W23">
        <v>0</v>
      </c>
      <c r="X23">
        <v>0</v>
      </c>
      <c r="AF23">
        <f t="shared" si="0"/>
        <v>66</v>
      </c>
      <c r="AG23">
        <f t="shared" si="2"/>
        <v>0</v>
      </c>
      <c r="AH23">
        <f t="shared" si="3"/>
        <v>0</v>
      </c>
      <c r="AI23">
        <f t="shared" si="4"/>
        <v>0</v>
      </c>
      <c r="AJ23">
        <f t="shared" si="5"/>
        <v>66</v>
      </c>
    </row>
    <row r="24" spans="1:36" x14ac:dyDescent="0.25">
      <c r="A24">
        <v>22</v>
      </c>
      <c r="B24">
        <v>256</v>
      </c>
      <c r="C24" t="s">
        <v>133</v>
      </c>
      <c r="D24">
        <v>19</v>
      </c>
      <c r="E24">
        <v>23</v>
      </c>
      <c r="F24">
        <v>18</v>
      </c>
      <c r="G24">
        <v>0</v>
      </c>
      <c r="H24">
        <v>0</v>
      </c>
      <c r="I24">
        <v>0</v>
      </c>
      <c r="V24">
        <v>0</v>
      </c>
      <c r="W24">
        <v>0</v>
      </c>
      <c r="X24">
        <v>0</v>
      </c>
      <c r="AF24">
        <f t="shared" si="0"/>
        <v>60</v>
      </c>
      <c r="AG24">
        <f t="shared" si="2"/>
        <v>0</v>
      </c>
      <c r="AH24">
        <f t="shared" si="3"/>
        <v>0</v>
      </c>
      <c r="AI24">
        <f t="shared" si="4"/>
        <v>0</v>
      </c>
      <c r="AJ24">
        <f t="shared" si="5"/>
        <v>60</v>
      </c>
    </row>
    <row r="25" spans="1:36" x14ac:dyDescent="0.25">
      <c r="A25">
        <v>23</v>
      </c>
      <c r="B25">
        <v>292</v>
      </c>
      <c r="C25" t="s">
        <v>134</v>
      </c>
      <c r="D25">
        <v>17</v>
      </c>
      <c r="E25">
        <v>0</v>
      </c>
      <c r="F25">
        <v>0</v>
      </c>
      <c r="G25">
        <v>0</v>
      </c>
      <c r="H25">
        <v>0</v>
      </c>
      <c r="I25">
        <v>0</v>
      </c>
      <c r="V25">
        <v>0</v>
      </c>
      <c r="W25">
        <v>0</v>
      </c>
      <c r="X25">
        <v>0</v>
      </c>
      <c r="AF25">
        <f t="shared" si="0"/>
        <v>17</v>
      </c>
      <c r="AG25">
        <f t="shared" si="2"/>
        <v>0</v>
      </c>
      <c r="AH25">
        <f t="shared" si="3"/>
        <v>0</v>
      </c>
      <c r="AI25">
        <f t="shared" si="4"/>
        <v>0</v>
      </c>
      <c r="AJ25">
        <f t="shared" si="5"/>
        <v>17</v>
      </c>
    </row>
    <row r="28" spans="1:36" x14ac:dyDescent="0.25">
      <c r="A28" s="6" t="s">
        <v>36</v>
      </c>
      <c r="T28" s="5"/>
      <c r="U28" s="5"/>
      <c r="V28" s="5"/>
    </row>
    <row r="29" spans="1:36" x14ac:dyDescent="0.25">
      <c r="A29" s="6" t="s">
        <v>0</v>
      </c>
      <c r="B29" s="6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37</v>
      </c>
      <c r="H29" s="6" t="s">
        <v>38</v>
      </c>
      <c r="I29" s="6" t="s">
        <v>39</v>
      </c>
      <c r="J29" s="6" t="s">
        <v>22</v>
      </c>
      <c r="K29" s="6" t="s">
        <v>23</v>
      </c>
      <c r="L29" s="6" t="s">
        <v>24</v>
      </c>
      <c r="M29" s="6" t="s">
        <v>3</v>
      </c>
      <c r="N29" s="6" t="s">
        <v>4</v>
      </c>
      <c r="O29" s="6" t="s">
        <v>5</v>
      </c>
      <c r="P29" s="6" t="s">
        <v>25</v>
      </c>
      <c r="Q29" s="6" t="s">
        <v>26</v>
      </c>
      <c r="R29" s="6" t="s">
        <v>27</v>
      </c>
      <c r="S29" s="6" t="s">
        <v>9</v>
      </c>
      <c r="T29" s="6" t="s">
        <v>10</v>
      </c>
      <c r="U29" s="6" t="s">
        <v>11</v>
      </c>
      <c r="V29" s="6" t="s">
        <v>28</v>
      </c>
      <c r="W29" s="6" t="s">
        <v>29</v>
      </c>
      <c r="X29" s="6" t="s">
        <v>30</v>
      </c>
      <c r="Y29" s="6" t="s">
        <v>6</v>
      </c>
      <c r="Z29" s="6" t="s">
        <v>7</v>
      </c>
      <c r="AA29" s="6" t="s">
        <v>8</v>
      </c>
      <c r="AB29" s="6" t="s">
        <v>31</v>
      </c>
      <c r="AC29" s="6" t="s">
        <v>32</v>
      </c>
      <c r="AD29" s="6" t="s">
        <v>33</v>
      </c>
      <c r="AE29" s="6"/>
      <c r="AF29" s="6" t="s">
        <v>12</v>
      </c>
      <c r="AG29" s="6" t="s">
        <v>13</v>
      </c>
      <c r="AH29" s="6" t="s">
        <v>14</v>
      </c>
      <c r="AI29" s="6" t="s">
        <v>15</v>
      </c>
      <c r="AJ29" s="6" t="s">
        <v>16</v>
      </c>
    </row>
    <row r="31" spans="1:36" x14ac:dyDescent="0.25">
      <c r="A31">
        <v>1</v>
      </c>
      <c r="B31">
        <v>242</v>
      </c>
      <c r="C31" t="s">
        <v>124</v>
      </c>
      <c r="D31" s="3">
        <f>1+40+1</f>
        <v>42</v>
      </c>
      <c r="E31" s="1">
        <f>40+1</f>
        <v>41</v>
      </c>
      <c r="F31" s="1">
        <f>40+1</f>
        <v>41</v>
      </c>
      <c r="G31" s="3">
        <f>1+40+1</f>
        <v>42</v>
      </c>
      <c r="H31">
        <v>37</v>
      </c>
      <c r="I31">
        <v>35</v>
      </c>
      <c r="T31" s="5"/>
      <c r="U31" s="5"/>
      <c r="V31">
        <v>0</v>
      </c>
      <c r="W31">
        <v>0</v>
      </c>
      <c r="X31">
        <v>0</v>
      </c>
      <c r="AF31">
        <f t="shared" ref="AF31:AF36" si="6">SUM(D31:AD31)</f>
        <v>238</v>
      </c>
      <c r="AG31">
        <f>IF(ISERROR(SMALL($D31:$AD31,1)),0,MAX(SMALL($D31:$AD31,1),0))</f>
        <v>0</v>
      </c>
      <c r="AH31">
        <f>IF(ISERROR(SMALL($D31:$AD31,2)),0,MAX(SMALL($D31:$AD31,2),0))</f>
        <v>0</v>
      </c>
      <c r="AI31">
        <f>IF(ISERROR(SMALL($D31:$AD31,3)),0,MAX(SMALL($D31:$AD31,3),0))</f>
        <v>0</v>
      </c>
      <c r="AJ31">
        <f t="shared" ref="AJ31" si="7">+AF31-AG31-AH31-AI31</f>
        <v>238</v>
      </c>
    </row>
    <row r="32" spans="1:36" x14ac:dyDescent="0.25">
      <c r="A32">
        <v>2</v>
      </c>
      <c r="B32">
        <v>243</v>
      </c>
      <c r="C32" t="s">
        <v>126</v>
      </c>
      <c r="D32">
        <v>35</v>
      </c>
      <c r="E32">
        <v>35</v>
      </c>
      <c r="F32">
        <v>37</v>
      </c>
      <c r="G32">
        <v>35</v>
      </c>
      <c r="H32" s="1">
        <f>40+1</f>
        <v>41</v>
      </c>
      <c r="I32" s="1">
        <f>40+1</f>
        <v>41</v>
      </c>
      <c r="T32" s="5"/>
      <c r="U32" s="5"/>
      <c r="V32">
        <v>0</v>
      </c>
      <c r="W32">
        <v>0</v>
      </c>
      <c r="X32">
        <v>0</v>
      </c>
      <c r="AF32">
        <f t="shared" si="6"/>
        <v>224</v>
      </c>
      <c r="AG32">
        <f t="shared" ref="AG32:AG36" si="8">IF(ISERROR(SMALL($D32:$AD32,1)),0,MAX(SMALL($D32:$AD32,1),0))</f>
        <v>0</v>
      </c>
      <c r="AH32">
        <f t="shared" ref="AH32:AH36" si="9">IF(ISERROR(SMALL($D32:$AD32,2)),0,MAX(SMALL($D32:$AD32,2),0))</f>
        <v>0</v>
      </c>
      <c r="AI32">
        <f t="shared" ref="AI32:AI36" si="10">IF(ISERROR(SMALL($D32:$AD32,3)),0,MAX(SMALL($D32:$AD32,3),0))</f>
        <v>0</v>
      </c>
      <c r="AJ32">
        <f t="shared" ref="AJ32:AJ36" si="11">+AF32-AG32-AH32-AI32</f>
        <v>224</v>
      </c>
    </row>
    <row r="33" spans="1:36" x14ac:dyDescent="0.25">
      <c r="A33">
        <v>3</v>
      </c>
      <c r="B33">
        <v>214</v>
      </c>
      <c r="C33" t="s">
        <v>48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T33" s="5"/>
      <c r="U33" s="5"/>
      <c r="V33" s="3">
        <f>1+50+1</f>
        <v>52</v>
      </c>
      <c r="W33" s="1">
        <f>50+1</f>
        <v>51</v>
      </c>
      <c r="X33" s="1">
        <f>50+1</f>
        <v>51</v>
      </c>
      <c r="AF33">
        <f t="shared" si="6"/>
        <v>154</v>
      </c>
      <c r="AG33">
        <f t="shared" si="8"/>
        <v>0</v>
      </c>
      <c r="AH33">
        <f t="shared" si="9"/>
        <v>0</v>
      </c>
      <c r="AI33">
        <f t="shared" si="10"/>
        <v>0</v>
      </c>
      <c r="AJ33">
        <f t="shared" si="11"/>
        <v>154</v>
      </c>
    </row>
    <row r="34" spans="1:36" x14ac:dyDescent="0.25">
      <c r="A34">
        <v>4</v>
      </c>
      <c r="B34">
        <v>203</v>
      </c>
      <c r="C34" t="s">
        <v>131</v>
      </c>
      <c r="D34">
        <v>37</v>
      </c>
      <c r="E34">
        <v>37</v>
      </c>
      <c r="F34">
        <v>35</v>
      </c>
      <c r="G34">
        <v>0</v>
      </c>
      <c r="H34">
        <v>0</v>
      </c>
      <c r="I34">
        <v>0</v>
      </c>
      <c r="T34" s="5"/>
      <c r="U34" s="5"/>
      <c r="V34">
        <v>0</v>
      </c>
      <c r="W34">
        <v>0</v>
      </c>
      <c r="X34">
        <v>0</v>
      </c>
      <c r="AF34">
        <f t="shared" si="6"/>
        <v>109</v>
      </c>
      <c r="AG34">
        <f t="shared" si="8"/>
        <v>0</v>
      </c>
      <c r="AH34">
        <f t="shared" si="9"/>
        <v>0</v>
      </c>
      <c r="AI34">
        <f t="shared" si="10"/>
        <v>0</v>
      </c>
      <c r="AJ34">
        <f t="shared" si="11"/>
        <v>109</v>
      </c>
    </row>
    <row r="35" spans="1:36" x14ac:dyDescent="0.25">
      <c r="A35">
        <v>5</v>
      </c>
      <c r="B35">
        <v>226</v>
      </c>
      <c r="C35" t="s">
        <v>132</v>
      </c>
      <c r="D35">
        <v>0</v>
      </c>
      <c r="E35">
        <v>0</v>
      </c>
      <c r="F35">
        <v>0</v>
      </c>
      <c r="G35">
        <v>37</v>
      </c>
      <c r="H35">
        <v>35</v>
      </c>
      <c r="I35">
        <v>37</v>
      </c>
      <c r="T35" s="5"/>
      <c r="U35" s="5"/>
      <c r="V35">
        <v>0</v>
      </c>
      <c r="W35">
        <v>0</v>
      </c>
      <c r="X35">
        <v>0</v>
      </c>
      <c r="AF35">
        <f t="shared" si="6"/>
        <v>109</v>
      </c>
      <c r="AG35">
        <f t="shared" si="8"/>
        <v>0</v>
      </c>
      <c r="AH35">
        <f t="shared" si="9"/>
        <v>0</v>
      </c>
      <c r="AI35">
        <f t="shared" si="10"/>
        <v>0</v>
      </c>
      <c r="AJ35">
        <f t="shared" si="11"/>
        <v>109</v>
      </c>
    </row>
    <row r="36" spans="1:36" x14ac:dyDescent="0.25">
      <c r="A36">
        <v>6</v>
      </c>
      <c r="B36">
        <v>292</v>
      </c>
      <c r="C36" t="s">
        <v>134</v>
      </c>
      <c r="D36">
        <v>33</v>
      </c>
      <c r="E36">
        <v>0</v>
      </c>
      <c r="F36">
        <v>0</v>
      </c>
      <c r="G36">
        <v>0</v>
      </c>
      <c r="H36">
        <v>0</v>
      </c>
      <c r="I36">
        <v>0</v>
      </c>
      <c r="T36" s="5"/>
      <c r="U36" s="5"/>
      <c r="V36">
        <v>0</v>
      </c>
      <c r="W36">
        <v>0</v>
      </c>
      <c r="X36">
        <v>0</v>
      </c>
      <c r="AF36">
        <f t="shared" si="6"/>
        <v>33</v>
      </c>
      <c r="AG36">
        <f t="shared" si="8"/>
        <v>0</v>
      </c>
      <c r="AH36">
        <f t="shared" si="9"/>
        <v>0</v>
      </c>
      <c r="AI36">
        <f t="shared" si="10"/>
        <v>0</v>
      </c>
      <c r="AJ36">
        <f t="shared" si="11"/>
        <v>33</v>
      </c>
    </row>
    <row r="37" spans="1:36" x14ac:dyDescent="0.25">
      <c r="T37" s="5"/>
      <c r="U37" s="5"/>
      <c r="V37" s="5"/>
    </row>
    <row r="39" spans="1:36" x14ac:dyDescent="0.25">
      <c r="A39" s="2"/>
      <c r="B39" t="s">
        <v>17</v>
      </c>
    </row>
    <row r="40" spans="1:36" x14ac:dyDescent="0.25">
      <c r="A40" s="1"/>
      <c r="B40" t="s">
        <v>18</v>
      </c>
    </row>
    <row r="41" spans="1:36" x14ac:dyDescent="0.25">
      <c r="A41" s="3"/>
      <c r="B41" t="s">
        <v>19</v>
      </c>
    </row>
    <row r="42" spans="1:36" x14ac:dyDescent="0.25">
      <c r="A42" s="4"/>
      <c r="B42" t="s">
        <v>20</v>
      </c>
    </row>
    <row r="45" spans="1:36" x14ac:dyDescent="0.25">
      <c r="A45" t="s">
        <v>21</v>
      </c>
    </row>
  </sheetData>
  <sortState xmlns:xlrd2="http://schemas.microsoft.com/office/spreadsheetml/2017/richdata2" ref="B31:AF36">
    <sortCondition descending="1" ref="AF31:AF3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78"/>
  <sheetViews>
    <sheetView zoomScale="75" zoomScaleNormal="75" workbookViewId="0">
      <selection activeCell="P13" sqref="P13"/>
    </sheetView>
  </sheetViews>
  <sheetFormatPr defaultRowHeight="15" x14ac:dyDescent="0.25"/>
  <cols>
    <col min="1" max="1" width="6.85546875" customWidth="1"/>
    <col min="3" max="3" width="21.5703125" bestFit="1" customWidth="1"/>
    <col min="4" max="6" width="9.42578125" bestFit="1" customWidth="1"/>
    <col min="16" max="19" width="7.7109375" bestFit="1" customWidth="1"/>
    <col min="23" max="24" width="10.28515625" bestFit="1" customWidth="1"/>
    <col min="25" max="27" width="14.42578125" bestFit="1" customWidth="1"/>
    <col min="28" max="30" width="6" bestFit="1" customWidth="1"/>
    <col min="31" max="31" width="4.140625" customWidth="1"/>
  </cols>
  <sheetData>
    <row r="1" spans="1: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38</v>
      </c>
      <c r="I1" s="6" t="s">
        <v>39</v>
      </c>
      <c r="J1" s="6" t="s">
        <v>22</v>
      </c>
      <c r="K1" s="6" t="s">
        <v>23</v>
      </c>
      <c r="L1" s="6" t="s">
        <v>24</v>
      </c>
      <c r="M1" s="6" t="s">
        <v>3</v>
      </c>
      <c r="N1" s="6" t="s">
        <v>4</v>
      </c>
      <c r="O1" s="6" t="s">
        <v>5</v>
      </c>
      <c r="P1" s="6" t="s">
        <v>25</v>
      </c>
      <c r="Q1" s="6" t="s">
        <v>26</v>
      </c>
      <c r="R1" s="6" t="s">
        <v>27</v>
      </c>
      <c r="S1" s="6" t="s">
        <v>9</v>
      </c>
      <c r="T1" s="6" t="s">
        <v>10</v>
      </c>
      <c r="U1" s="6" t="s">
        <v>11</v>
      </c>
      <c r="V1" s="6" t="s">
        <v>28</v>
      </c>
      <c r="W1" s="6" t="s">
        <v>29</v>
      </c>
      <c r="X1" s="6" t="s">
        <v>30</v>
      </c>
      <c r="Y1" s="6" t="s">
        <v>6</v>
      </c>
      <c r="Z1" s="6" t="s">
        <v>7</v>
      </c>
      <c r="AA1" s="6" t="s">
        <v>8</v>
      </c>
      <c r="AB1" s="6" t="s">
        <v>31</v>
      </c>
      <c r="AC1" s="6" t="s">
        <v>32</v>
      </c>
      <c r="AD1" s="6" t="s">
        <v>33</v>
      </c>
      <c r="AE1" s="6"/>
      <c r="AF1" s="6" t="s">
        <v>12</v>
      </c>
      <c r="AG1" s="6" t="s">
        <v>13</v>
      </c>
      <c r="AH1" s="6" t="s">
        <v>14</v>
      </c>
      <c r="AI1" s="6" t="s">
        <v>15</v>
      </c>
      <c r="AJ1" s="6" t="s">
        <v>16</v>
      </c>
    </row>
    <row r="3" spans="1:36" x14ac:dyDescent="0.25">
      <c r="A3">
        <v>1</v>
      </c>
      <c r="B3">
        <v>336</v>
      </c>
      <c r="C3" t="s">
        <v>49</v>
      </c>
      <c r="D3">
        <v>47</v>
      </c>
      <c r="E3" s="1">
        <f>35+1</f>
        <v>36</v>
      </c>
      <c r="F3">
        <v>39</v>
      </c>
      <c r="G3">
        <v>41</v>
      </c>
      <c r="H3">
        <v>45</v>
      </c>
      <c r="I3">
        <v>37</v>
      </c>
      <c r="T3" s="5"/>
      <c r="U3" s="5"/>
      <c r="V3">
        <v>45</v>
      </c>
      <c r="W3">
        <v>47</v>
      </c>
      <c r="X3">
        <v>50</v>
      </c>
      <c r="AF3">
        <f t="shared" ref="AF3:AF39" si="0">SUM(D3:AD3)</f>
        <v>387</v>
      </c>
      <c r="AG3">
        <f>IF(ISERROR(SMALL($D3:$AD3,1)),0,MAX(SMALL($D3:$AD3,1),0))</f>
        <v>36</v>
      </c>
      <c r="AH3">
        <f>IF(ISERROR(SMALL($D3:$AD3,2)),0,MAX(SMALL($D3:$AD3,2),0))</f>
        <v>37</v>
      </c>
      <c r="AI3">
        <f>IF(ISERROR(SMALL($D3:$AD3,3)),0,MAX(SMALL($D3:$AD3,3),0))</f>
        <v>39</v>
      </c>
      <c r="AJ3">
        <f t="shared" ref="AJ3:AJ39" si="1">+AF3-AG3-AH3-AI3</f>
        <v>275</v>
      </c>
    </row>
    <row r="4" spans="1:36" x14ac:dyDescent="0.25">
      <c r="A4">
        <v>2</v>
      </c>
      <c r="B4">
        <v>332</v>
      </c>
      <c r="C4" t="s">
        <v>50</v>
      </c>
      <c r="D4">
        <v>39</v>
      </c>
      <c r="E4">
        <v>39</v>
      </c>
      <c r="F4">
        <v>37</v>
      </c>
      <c r="G4">
        <v>32</v>
      </c>
      <c r="H4">
        <v>34</v>
      </c>
      <c r="I4">
        <v>31</v>
      </c>
      <c r="T4" s="5"/>
      <c r="U4" s="5"/>
      <c r="V4" s="2">
        <f>1+43</f>
        <v>44</v>
      </c>
      <c r="W4">
        <v>45</v>
      </c>
      <c r="X4" s="1">
        <f>47+1</f>
        <v>48</v>
      </c>
      <c r="AF4">
        <f t="shared" si="0"/>
        <v>349</v>
      </c>
      <c r="AG4">
        <f t="shared" ref="AG4:AG39" si="2">IF(ISERROR(SMALL($D4:$AD4,1)),0,MAX(SMALL($D4:$AD4,1),0))</f>
        <v>31</v>
      </c>
      <c r="AH4">
        <f t="shared" ref="AH4:AH39" si="3">IF(ISERROR(SMALL($D4:$AD4,2)),0,MAX(SMALL($D4:$AD4,2),0))</f>
        <v>32</v>
      </c>
      <c r="AI4">
        <f t="shared" ref="AI4:AI39" si="4">IF(ISERROR(SMALL($D4:$AD4,3)),0,MAX(SMALL($D4:$AD4,3),0))</f>
        <v>34</v>
      </c>
      <c r="AJ4">
        <f t="shared" si="1"/>
        <v>252</v>
      </c>
    </row>
    <row r="5" spans="1:36" x14ac:dyDescent="0.25">
      <c r="A5">
        <v>3</v>
      </c>
      <c r="B5">
        <v>337</v>
      </c>
      <c r="C5" t="s">
        <v>51</v>
      </c>
      <c r="D5">
        <v>32</v>
      </c>
      <c r="E5">
        <v>37</v>
      </c>
      <c r="F5">
        <v>31</v>
      </c>
      <c r="G5">
        <v>19</v>
      </c>
      <c r="H5">
        <v>28</v>
      </c>
      <c r="I5">
        <v>33</v>
      </c>
      <c r="T5" s="5"/>
      <c r="U5" s="5"/>
      <c r="V5">
        <v>47</v>
      </c>
      <c r="W5">
        <v>43</v>
      </c>
      <c r="X5">
        <v>41</v>
      </c>
      <c r="AF5">
        <f t="shared" si="0"/>
        <v>311</v>
      </c>
      <c r="AG5">
        <f t="shared" si="2"/>
        <v>19</v>
      </c>
      <c r="AH5">
        <f t="shared" si="3"/>
        <v>28</v>
      </c>
      <c r="AI5">
        <f t="shared" si="4"/>
        <v>31</v>
      </c>
      <c r="AJ5">
        <f t="shared" si="1"/>
        <v>233</v>
      </c>
    </row>
    <row r="6" spans="1:36" x14ac:dyDescent="0.25">
      <c r="A6">
        <v>4</v>
      </c>
      <c r="B6">
        <v>377</v>
      </c>
      <c r="C6" t="s">
        <v>53</v>
      </c>
      <c r="D6">
        <v>28</v>
      </c>
      <c r="E6">
        <v>30</v>
      </c>
      <c r="F6">
        <v>29</v>
      </c>
      <c r="G6">
        <v>29</v>
      </c>
      <c r="H6">
        <v>18</v>
      </c>
      <c r="I6">
        <v>28</v>
      </c>
      <c r="T6" s="5"/>
      <c r="U6" s="5"/>
      <c r="V6">
        <v>40</v>
      </c>
      <c r="W6">
        <v>41</v>
      </c>
      <c r="X6">
        <v>40</v>
      </c>
      <c r="AF6">
        <f t="shared" si="0"/>
        <v>283</v>
      </c>
      <c r="AG6">
        <f t="shared" si="2"/>
        <v>18</v>
      </c>
      <c r="AH6">
        <f t="shared" si="3"/>
        <v>28</v>
      </c>
      <c r="AI6">
        <f t="shared" si="4"/>
        <v>28</v>
      </c>
      <c r="AJ6">
        <f t="shared" si="1"/>
        <v>209</v>
      </c>
    </row>
    <row r="7" spans="1:36" x14ac:dyDescent="0.25">
      <c r="A7">
        <v>5</v>
      </c>
      <c r="B7">
        <v>314</v>
      </c>
      <c r="C7" t="s">
        <v>52</v>
      </c>
      <c r="D7">
        <v>25</v>
      </c>
      <c r="E7">
        <v>21</v>
      </c>
      <c r="F7">
        <v>27</v>
      </c>
      <c r="G7">
        <v>20</v>
      </c>
      <c r="H7">
        <v>26</v>
      </c>
      <c r="I7">
        <v>20</v>
      </c>
      <c r="T7" s="5"/>
      <c r="U7" s="5"/>
      <c r="V7">
        <v>41</v>
      </c>
      <c r="W7">
        <v>40</v>
      </c>
      <c r="X7">
        <v>45</v>
      </c>
      <c r="AF7">
        <f t="shared" si="0"/>
        <v>265</v>
      </c>
      <c r="AG7">
        <f t="shared" si="2"/>
        <v>20</v>
      </c>
      <c r="AH7">
        <f t="shared" si="3"/>
        <v>20</v>
      </c>
      <c r="AI7">
        <f t="shared" si="4"/>
        <v>21</v>
      </c>
      <c r="AJ7">
        <f t="shared" si="1"/>
        <v>204</v>
      </c>
    </row>
    <row r="8" spans="1:36" x14ac:dyDescent="0.25">
      <c r="A8">
        <v>6</v>
      </c>
      <c r="B8">
        <v>389</v>
      </c>
      <c r="C8" t="s">
        <v>135</v>
      </c>
      <c r="D8">
        <v>45</v>
      </c>
      <c r="E8">
        <v>47</v>
      </c>
      <c r="F8">
        <v>47</v>
      </c>
      <c r="G8">
        <v>35</v>
      </c>
      <c r="H8">
        <v>40</v>
      </c>
      <c r="I8">
        <v>45</v>
      </c>
      <c r="V8">
        <v>0</v>
      </c>
      <c r="W8">
        <v>0</v>
      </c>
      <c r="X8">
        <v>0</v>
      </c>
      <c r="AF8">
        <f t="shared" si="0"/>
        <v>259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1"/>
        <v>259</v>
      </c>
    </row>
    <row r="9" spans="1:36" x14ac:dyDescent="0.25">
      <c r="A9">
        <v>7</v>
      </c>
      <c r="B9">
        <v>311</v>
      </c>
      <c r="C9" t="s">
        <v>136</v>
      </c>
      <c r="D9">
        <v>40</v>
      </c>
      <c r="E9">
        <v>45</v>
      </c>
      <c r="F9">
        <v>45</v>
      </c>
      <c r="G9" s="2">
        <f>43+1</f>
        <v>44</v>
      </c>
      <c r="H9">
        <v>41</v>
      </c>
      <c r="I9">
        <v>43</v>
      </c>
      <c r="V9">
        <v>0</v>
      </c>
      <c r="W9">
        <v>0</v>
      </c>
      <c r="X9">
        <v>0</v>
      </c>
      <c r="AF9">
        <f t="shared" si="0"/>
        <v>258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1"/>
        <v>258</v>
      </c>
    </row>
    <row r="10" spans="1:36" x14ac:dyDescent="0.25">
      <c r="A10">
        <v>8</v>
      </c>
      <c r="B10">
        <v>375</v>
      </c>
      <c r="C10" t="s">
        <v>137</v>
      </c>
      <c r="D10">
        <v>43</v>
      </c>
      <c r="E10">
        <v>43</v>
      </c>
      <c r="F10" s="1">
        <f>43+1</f>
        <v>44</v>
      </c>
      <c r="G10">
        <v>45</v>
      </c>
      <c r="H10">
        <v>43</v>
      </c>
      <c r="I10">
        <v>36</v>
      </c>
      <c r="V10">
        <v>0</v>
      </c>
      <c r="W10">
        <v>0</v>
      </c>
      <c r="X10">
        <v>0</v>
      </c>
      <c r="AF10">
        <f t="shared" si="0"/>
        <v>254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1"/>
        <v>254</v>
      </c>
    </row>
    <row r="11" spans="1:36" x14ac:dyDescent="0.25">
      <c r="A11">
        <v>9</v>
      </c>
      <c r="B11">
        <v>347</v>
      </c>
      <c r="C11" t="s">
        <v>138</v>
      </c>
      <c r="D11">
        <v>41</v>
      </c>
      <c r="E11">
        <v>36</v>
      </c>
      <c r="F11">
        <v>40</v>
      </c>
      <c r="G11">
        <v>50</v>
      </c>
      <c r="H11">
        <v>47</v>
      </c>
      <c r="I11">
        <v>38</v>
      </c>
      <c r="V11">
        <v>0</v>
      </c>
      <c r="W11">
        <v>0</v>
      </c>
      <c r="X11">
        <v>0</v>
      </c>
      <c r="AF11">
        <f t="shared" si="0"/>
        <v>252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1"/>
        <v>252</v>
      </c>
    </row>
    <row r="12" spans="1:36" x14ac:dyDescent="0.25">
      <c r="A12">
        <v>10</v>
      </c>
      <c r="B12">
        <v>407</v>
      </c>
      <c r="C12" t="s">
        <v>54</v>
      </c>
      <c r="D12">
        <v>20</v>
      </c>
      <c r="E12">
        <v>27</v>
      </c>
      <c r="F12">
        <v>25</v>
      </c>
      <c r="G12">
        <v>14</v>
      </c>
      <c r="H12">
        <v>21</v>
      </c>
      <c r="I12">
        <v>17</v>
      </c>
      <c r="T12" s="5"/>
      <c r="U12" s="5"/>
      <c r="V12">
        <v>39</v>
      </c>
      <c r="W12">
        <v>39</v>
      </c>
      <c r="X12">
        <v>43</v>
      </c>
      <c r="AF12">
        <f t="shared" si="0"/>
        <v>245</v>
      </c>
      <c r="AG12">
        <f t="shared" si="2"/>
        <v>14</v>
      </c>
      <c r="AH12">
        <f t="shared" si="3"/>
        <v>17</v>
      </c>
      <c r="AI12">
        <f t="shared" si="4"/>
        <v>20</v>
      </c>
      <c r="AJ12">
        <f t="shared" si="1"/>
        <v>194</v>
      </c>
    </row>
    <row r="13" spans="1:36" x14ac:dyDescent="0.25">
      <c r="A13">
        <v>11</v>
      </c>
      <c r="B13">
        <v>321</v>
      </c>
      <c r="C13" t="s">
        <v>139</v>
      </c>
      <c r="D13">
        <v>33</v>
      </c>
      <c r="E13">
        <v>41</v>
      </c>
      <c r="F13">
        <v>38</v>
      </c>
      <c r="G13" s="1">
        <f>38+1</f>
        <v>39</v>
      </c>
      <c r="H13">
        <v>39</v>
      </c>
      <c r="I13">
        <v>50</v>
      </c>
      <c r="V13">
        <v>0</v>
      </c>
      <c r="W13">
        <v>0</v>
      </c>
      <c r="X13">
        <v>0</v>
      </c>
      <c r="AF13">
        <f t="shared" si="0"/>
        <v>240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1"/>
        <v>240</v>
      </c>
    </row>
    <row r="14" spans="1:36" x14ac:dyDescent="0.25">
      <c r="A14">
        <v>12</v>
      </c>
      <c r="B14">
        <v>386</v>
      </c>
      <c r="C14" t="s">
        <v>140</v>
      </c>
      <c r="D14" s="3">
        <f>1+50+1</f>
        <v>52</v>
      </c>
      <c r="E14">
        <v>50</v>
      </c>
      <c r="F14">
        <v>50</v>
      </c>
      <c r="G14" s="4" t="s">
        <v>20</v>
      </c>
      <c r="H14">
        <v>35</v>
      </c>
      <c r="I14">
        <v>40</v>
      </c>
      <c r="V14">
        <v>0</v>
      </c>
      <c r="W14">
        <v>0</v>
      </c>
      <c r="X14">
        <v>0</v>
      </c>
      <c r="AF14">
        <f t="shared" si="0"/>
        <v>227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1"/>
        <v>227</v>
      </c>
    </row>
    <row r="15" spans="1:36" x14ac:dyDescent="0.25">
      <c r="A15">
        <v>13</v>
      </c>
      <c r="B15">
        <v>376</v>
      </c>
      <c r="C15" t="s">
        <v>141</v>
      </c>
      <c r="D15">
        <v>37</v>
      </c>
      <c r="E15">
        <v>38</v>
      </c>
      <c r="F15">
        <v>41</v>
      </c>
      <c r="G15">
        <v>40</v>
      </c>
      <c r="H15">
        <v>11</v>
      </c>
      <c r="I15" s="1">
        <f>39+1</f>
        <v>40</v>
      </c>
      <c r="V15">
        <v>0</v>
      </c>
      <c r="W15">
        <v>0</v>
      </c>
      <c r="X15">
        <v>0</v>
      </c>
      <c r="AF15">
        <f t="shared" si="0"/>
        <v>207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1"/>
        <v>207</v>
      </c>
    </row>
    <row r="16" spans="1:36" x14ac:dyDescent="0.25">
      <c r="A16">
        <v>14</v>
      </c>
      <c r="B16">
        <v>302</v>
      </c>
      <c r="C16" t="s">
        <v>142</v>
      </c>
      <c r="D16">
        <v>38</v>
      </c>
      <c r="E16">
        <v>18</v>
      </c>
      <c r="F16">
        <v>34</v>
      </c>
      <c r="G16">
        <v>36</v>
      </c>
      <c r="H16">
        <v>36</v>
      </c>
      <c r="I16">
        <v>35</v>
      </c>
      <c r="V16">
        <v>0</v>
      </c>
      <c r="W16">
        <v>0</v>
      </c>
      <c r="X16">
        <v>0</v>
      </c>
      <c r="AF16">
        <f t="shared" si="0"/>
        <v>197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1"/>
        <v>197</v>
      </c>
    </row>
    <row r="17" spans="1:36" x14ac:dyDescent="0.25">
      <c r="A17">
        <v>15</v>
      </c>
      <c r="B17">
        <v>348</v>
      </c>
      <c r="C17" t="s">
        <v>143</v>
      </c>
      <c r="D17">
        <v>35</v>
      </c>
      <c r="E17">
        <v>31</v>
      </c>
      <c r="F17">
        <v>35</v>
      </c>
      <c r="G17">
        <v>37</v>
      </c>
      <c r="H17">
        <v>37</v>
      </c>
      <c r="I17">
        <v>22</v>
      </c>
      <c r="V17">
        <v>0</v>
      </c>
      <c r="W17">
        <v>0</v>
      </c>
      <c r="X17">
        <v>0</v>
      </c>
      <c r="AF17">
        <f t="shared" si="0"/>
        <v>197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1"/>
        <v>197</v>
      </c>
    </row>
    <row r="18" spans="1:36" x14ac:dyDescent="0.25">
      <c r="A18">
        <v>16</v>
      </c>
      <c r="B18">
        <v>434</v>
      </c>
      <c r="C18" t="s">
        <v>144</v>
      </c>
      <c r="D18">
        <v>30</v>
      </c>
      <c r="E18">
        <v>40</v>
      </c>
      <c r="F18">
        <v>36</v>
      </c>
      <c r="G18">
        <v>24</v>
      </c>
      <c r="H18">
        <v>27</v>
      </c>
      <c r="I18">
        <v>19</v>
      </c>
      <c r="V18">
        <v>0</v>
      </c>
      <c r="W18">
        <v>0</v>
      </c>
      <c r="X18">
        <v>0</v>
      </c>
      <c r="AF18">
        <f t="shared" si="0"/>
        <v>176</v>
      </c>
      <c r="AG18">
        <f t="shared" si="2"/>
        <v>0</v>
      </c>
      <c r="AH18">
        <f t="shared" si="3"/>
        <v>0</v>
      </c>
      <c r="AI18">
        <f t="shared" si="4"/>
        <v>0</v>
      </c>
      <c r="AJ18">
        <f t="shared" si="1"/>
        <v>176</v>
      </c>
    </row>
    <row r="19" spans="1:36" x14ac:dyDescent="0.25">
      <c r="A19">
        <v>17</v>
      </c>
      <c r="B19">
        <v>318</v>
      </c>
      <c r="C19" t="s">
        <v>145</v>
      </c>
      <c r="D19">
        <v>18</v>
      </c>
      <c r="E19">
        <v>15</v>
      </c>
      <c r="F19">
        <v>0</v>
      </c>
      <c r="G19">
        <v>47</v>
      </c>
      <c r="H19" s="1">
        <f>50+1</f>
        <v>51</v>
      </c>
      <c r="I19">
        <v>41</v>
      </c>
      <c r="V19">
        <v>0</v>
      </c>
      <c r="W19">
        <v>0</v>
      </c>
      <c r="X19">
        <v>0</v>
      </c>
      <c r="AF19">
        <f t="shared" si="0"/>
        <v>172</v>
      </c>
      <c r="AG19">
        <f t="shared" si="2"/>
        <v>0</v>
      </c>
      <c r="AH19">
        <f t="shared" si="3"/>
        <v>0</v>
      </c>
      <c r="AI19">
        <f t="shared" si="4"/>
        <v>0</v>
      </c>
      <c r="AJ19">
        <f t="shared" si="1"/>
        <v>172</v>
      </c>
    </row>
    <row r="20" spans="1:36" x14ac:dyDescent="0.25">
      <c r="A20">
        <v>18</v>
      </c>
      <c r="B20">
        <v>362</v>
      </c>
      <c r="C20" t="s">
        <v>146</v>
      </c>
      <c r="D20">
        <v>26</v>
      </c>
      <c r="E20">
        <v>34</v>
      </c>
      <c r="F20">
        <v>24</v>
      </c>
      <c r="G20">
        <v>26</v>
      </c>
      <c r="H20">
        <v>33</v>
      </c>
      <c r="I20">
        <v>27</v>
      </c>
      <c r="V20">
        <v>0</v>
      </c>
      <c r="W20">
        <v>0</v>
      </c>
      <c r="X20">
        <v>0</v>
      </c>
      <c r="AF20">
        <f t="shared" si="0"/>
        <v>170</v>
      </c>
      <c r="AG20">
        <f t="shared" si="2"/>
        <v>0</v>
      </c>
      <c r="AH20">
        <f t="shared" si="3"/>
        <v>0</v>
      </c>
      <c r="AI20">
        <f t="shared" si="4"/>
        <v>0</v>
      </c>
      <c r="AJ20">
        <f t="shared" si="1"/>
        <v>170</v>
      </c>
    </row>
    <row r="21" spans="1:36" x14ac:dyDescent="0.25">
      <c r="A21">
        <v>19</v>
      </c>
      <c r="B21">
        <v>317</v>
      </c>
      <c r="C21" t="s">
        <v>147</v>
      </c>
      <c r="D21">
        <v>24</v>
      </c>
      <c r="E21">
        <v>28</v>
      </c>
      <c r="F21">
        <v>33</v>
      </c>
      <c r="G21">
        <v>25</v>
      </c>
      <c r="H21">
        <v>30</v>
      </c>
      <c r="I21">
        <v>25</v>
      </c>
      <c r="V21">
        <v>0</v>
      </c>
      <c r="W21">
        <v>0</v>
      </c>
      <c r="X21">
        <v>0</v>
      </c>
      <c r="AF21">
        <f t="shared" si="0"/>
        <v>165</v>
      </c>
      <c r="AG21">
        <f t="shared" si="2"/>
        <v>0</v>
      </c>
      <c r="AH21">
        <f t="shared" si="3"/>
        <v>0</v>
      </c>
      <c r="AI21">
        <f t="shared" si="4"/>
        <v>0</v>
      </c>
      <c r="AJ21">
        <f t="shared" si="1"/>
        <v>165</v>
      </c>
    </row>
    <row r="22" spans="1:36" x14ac:dyDescent="0.25">
      <c r="A22">
        <v>20</v>
      </c>
      <c r="B22">
        <v>379</v>
      </c>
      <c r="C22" t="s">
        <v>148</v>
      </c>
      <c r="D22">
        <v>34</v>
      </c>
      <c r="E22">
        <v>33</v>
      </c>
      <c r="F22">
        <v>21</v>
      </c>
      <c r="G22">
        <v>33</v>
      </c>
      <c r="H22">
        <v>14</v>
      </c>
      <c r="I22">
        <v>29</v>
      </c>
      <c r="V22">
        <v>0</v>
      </c>
      <c r="W22">
        <v>0</v>
      </c>
      <c r="X22">
        <v>0</v>
      </c>
      <c r="AF22">
        <f t="shared" si="0"/>
        <v>164</v>
      </c>
      <c r="AG22">
        <f t="shared" si="2"/>
        <v>0</v>
      </c>
      <c r="AH22">
        <f t="shared" si="3"/>
        <v>0</v>
      </c>
      <c r="AI22">
        <f t="shared" si="4"/>
        <v>0</v>
      </c>
      <c r="AJ22">
        <f t="shared" si="1"/>
        <v>164</v>
      </c>
    </row>
    <row r="23" spans="1:36" x14ac:dyDescent="0.25">
      <c r="A23">
        <v>21</v>
      </c>
      <c r="B23">
        <v>344</v>
      </c>
      <c r="C23" t="s">
        <v>149</v>
      </c>
      <c r="D23">
        <v>21</v>
      </c>
      <c r="E23">
        <v>22</v>
      </c>
      <c r="F23">
        <v>30</v>
      </c>
      <c r="G23">
        <v>34</v>
      </c>
      <c r="H23">
        <v>17</v>
      </c>
      <c r="I23">
        <v>30</v>
      </c>
      <c r="V23">
        <v>0</v>
      </c>
      <c r="W23">
        <v>0</v>
      </c>
      <c r="X23">
        <v>0</v>
      </c>
      <c r="AF23">
        <f t="shared" si="0"/>
        <v>154</v>
      </c>
      <c r="AG23">
        <f t="shared" si="2"/>
        <v>0</v>
      </c>
      <c r="AH23">
        <f t="shared" si="3"/>
        <v>0</v>
      </c>
      <c r="AI23">
        <f t="shared" si="4"/>
        <v>0</v>
      </c>
      <c r="AJ23">
        <f t="shared" si="1"/>
        <v>154</v>
      </c>
    </row>
    <row r="24" spans="1:36" x14ac:dyDescent="0.25">
      <c r="A24">
        <v>22</v>
      </c>
      <c r="B24">
        <v>322</v>
      </c>
      <c r="C24" t="s">
        <v>150</v>
      </c>
      <c r="D24">
        <v>36</v>
      </c>
      <c r="E24">
        <v>17</v>
      </c>
      <c r="F24">
        <v>20</v>
      </c>
      <c r="G24">
        <v>15</v>
      </c>
      <c r="H24">
        <v>31</v>
      </c>
      <c r="I24">
        <v>34</v>
      </c>
      <c r="V24">
        <v>0</v>
      </c>
      <c r="W24">
        <v>0</v>
      </c>
      <c r="X24">
        <v>0</v>
      </c>
      <c r="AF24">
        <f t="shared" si="0"/>
        <v>153</v>
      </c>
      <c r="AG24">
        <f t="shared" si="2"/>
        <v>0</v>
      </c>
      <c r="AH24">
        <f t="shared" si="3"/>
        <v>0</v>
      </c>
      <c r="AI24">
        <f t="shared" si="4"/>
        <v>0</v>
      </c>
      <c r="AJ24">
        <f t="shared" si="1"/>
        <v>153</v>
      </c>
    </row>
    <row r="25" spans="1:36" x14ac:dyDescent="0.25">
      <c r="A25">
        <v>23</v>
      </c>
      <c r="B25">
        <v>388</v>
      </c>
      <c r="C25" t="s">
        <v>151</v>
      </c>
      <c r="D25">
        <v>23</v>
      </c>
      <c r="E25">
        <v>23</v>
      </c>
      <c r="F25">
        <v>28</v>
      </c>
      <c r="G25">
        <v>31</v>
      </c>
      <c r="H25">
        <v>32</v>
      </c>
      <c r="I25">
        <v>16</v>
      </c>
      <c r="V25">
        <v>0</v>
      </c>
      <c r="W25">
        <v>0</v>
      </c>
      <c r="X25">
        <v>0</v>
      </c>
      <c r="AF25">
        <f t="shared" si="0"/>
        <v>153</v>
      </c>
      <c r="AG25">
        <f t="shared" si="2"/>
        <v>0</v>
      </c>
      <c r="AH25">
        <f t="shared" si="3"/>
        <v>0</v>
      </c>
      <c r="AI25">
        <f t="shared" si="4"/>
        <v>0</v>
      </c>
      <c r="AJ25">
        <f t="shared" si="1"/>
        <v>153</v>
      </c>
    </row>
    <row r="26" spans="1:36" x14ac:dyDescent="0.25">
      <c r="A26">
        <v>24</v>
      </c>
      <c r="B26">
        <v>325</v>
      </c>
      <c r="C26" t="s">
        <v>152</v>
      </c>
      <c r="D26">
        <v>15</v>
      </c>
      <c r="E26">
        <v>25</v>
      </c>
      <c r="F26">
        <v>26</v>
      </c>
      <c r="G26">
        <v>27</v>
      </c>
      <c r="H26">
        <v>22</v>
      </c>
      <c r="I26">
        <v>26</v>
      </c>
      <c r="V26">
        <v>0</v>
      </c>
      <c r="W26">
        <v>0</v>
      </c>
      <c r="X26">
        <v>0</v>
      </c>
      <c r="AF26">
        <f t="shared" si="0"/>
        <v>141</v>
      </c>
      <c r="AG26">
        <f t="shared" si="2"/>
        <v>0</v>
      </c>
      <c r="AH26">
        <f t="shared" si="3"/>
        <v>0</v>
      </c>
      <c r="AI26">
        <f t="shared" si="4"/>
        <v>0</v>
      </c>
      <c r="AJ26">
        <f t="shared" si="1"/>
        <v>141</v>
      </c>
    </row>
    <row r="27" spans="1:36" x14ac:dyDescent="0.25">
      <c r="A27">
        <v>25</v>
      </c>
      <c r="B27">
        <v>346</v>
      </c>
      <c r="C27" t="s">
        <v>153</v>
      </c>
      <c r="D27">
        <v>29</v>
      </c>
      <c r="E27">
        <v>32</v>
      </c>
      <c r="F27">
        <v>32</v>
      </c>
      <c r="G27">
        <v>30</v>
      </c>
      <c r="H27">
        <v>16</v>
      </c>
      <c r="I27">
        <v>0</v>
      </c>
      <c r="V27">
        <v>0</v>
      </c>
      <c r="W27">
        <v>0</v>
      </c>
      <c r="X27">
        <v>0</v>
      </c>
      <c r="AF27">
        <f t="shared" si="0"/>
        <v>139</v>
      </c>
      <c r="AG27">
        <f t="shared" si="2"/>
        <v>0</v>
      </c>
      <c r="AH27">
        <f t="shared" si="3"/>
        <v>0</v>
      </c>
      <c r="AI27">
        <f t="shared" si="4"/>
        <v>0</v>
      </c>
      <c r="AJ27">
        <f t="shared" si="1"/>
        <v>139</v>
      </c>
    </row>
    <row r="28" spans="1:36" x14ac:dyDescent="0.25">
      <c r="A28">
        <v>26</v>
      </c>
      <c r="B28">
        <v>334</v>
      </c>
      <c r="C28" t="s">
        <v>154</v>
      </c>
      <c r="D28">
        <v>0</v>
      </c>
      <c r="E28">
        <v>0</v>
      </c>
      <c r="F28">
        <v>0</v>
      </c>
      <c r="G28">
        <v>39</v>
      </c>
      <c r="H28">
        <v>38</v>
      </c>
      <c r="I28">
        <v>47</v>
      </c>
      <c r="V28">
        <v>0</v>
      </c>
      <c r="W28">
        <v>0</v>
      </c>
      <c r="X28">
        <v>0</v>
      </c>
      <c r="AF28">
        <f t="shared" si="0"/>
        <v>124</v>
      </c>
      <c r="AG28">
        <f t="shared" si="2"/>
        <v>0</v>
      </c>
      <c r="AH28">
        <f t="shared" si="3"/>
        <v>0</v>
      </c>
      <c r="AI28">
        <f t="shared" si="4"/>
        <v>0</v>
      </c>
      <c r="AJ28">
        <f t="shared" si="1"/>
        <v>124</v>
      </c>
    </row>
    <row r="29" spans="1:36" x14ac:dyDescent="0.25">
      <c r="A29">
        <v>27</v>
      </c>
      <c r="B29">
        <v>470</v>
      </c>
      <c r="C29" t="s">
        <v>155</v>
      </c>
      <c r="D29">
        <v>17</v>
      </c>
      <c r="E29">
        <v>24</v>
      </c>
      <c r="F29">
        <v>23</v>
      </c>
      <c r="G29">
        <v>21</v>
      </c>
      <c r="H29">
        <v>20</v>
      </c>
      <c r="I29">
        <v>15</v>
      </c>
      <c r="V29">
        <v>0</v>
      </c>
      <c r="W29">
        <v>0</v>
      </c>
      <c r="X29">
        <v>0</v>
      </c>
      <c r="AF29">
        <f t="shared" si="0"/>
        <v>120</v>
      </c>
      <c r="AG29">
        <f t="shared" si="2"/>
        <v>0</v>
      </c>
      <c r="AH29">
        <f t="shared" si="3"/>
        <v>0</v>
      </c>
      <c r="AI29">
        <f t="shared" si="4"/>
        <v>0</v>
      </c>
      <c r="AJ29">
        <f t="shared" si="1"/>
        <v>120</v>
      </c>
    </row>
    <row r="30" spans="1:36" x14ac:dyDescent="0.25">
      <c r="A30">
        <v>28</v>
      </c>
      <c r="B30">
        <v>415</v>
      </c>
      <c r="C30" t="s">
        <v>156</v>
      </c>
      <c r="D30">
        <v>22</v>
      </c>
      <c r="E30">
        <v>19</v>
      </c>
      <c r="F30">
        <v>0</v>
      </c>
      <c r="G30">
        <v>23</v>
      </c>
      <c r="H30">
        <v>23</v>
      </c>
      <c r="I30">
        <v>21</v>
      </c>
      <c r="V30">
        <v>0</v>
      </c>
      <c r="W30">
        <v>0</v>
      </c>
      <c r="X30">
        <v>0</v>
      </c>
      <c r="AF30">
        <f t="shared" si="0"/>
        <v>108</v>
      </c>
      <c r="AG30">
        <f t="shared" si="2"/>
        <v>0</v>
      </c>
      <c r="AH30">
        <f t="shared" si="3"/>
        <v>0</v>
      </c>
      <c r="AI30">
        <f t="shared" si="4"/>
        <v>0</v>
      </c>
      <c r="AJ30">
        <f t="shared" si="1"/>
        <v>108</v>
      </c>
    </row>
    <row r="31" spans="1:36" x14ac:dyDescent="0.25">
      <c r="A31">
        <v>29</v>
      </c>
      <c r="B31">
        <v>317</v>
      </c>
      <c r="C31" t="s">
        <v>55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T31" s="5"/>
      <c r="U31" s="5"/>
      <c r="V31" s="1">
        <f>50+1</f>
        <v>51</v>
      </c>
      <c r="W31" s="1">
        <f>50+1</f>
        <v>51</v>
      </c>
      <c r="X31">
        <v>0</v>
      </c>
      <c r="AF31">
        <f t="shared" si="0"/>
        <v>102</v>
      </c>
      <c r="AG31">
        <f t="shared" si="2"/>
        <v>0</v>
      </c>
      <c r="AH31">
        <f t="shared" si="3"/>
        <v>0</v>
      </c>
      <c r="AI31">
        <f t="shared" si="4"/>
        <v>0</v>
      </c>
      <c r="AJ31">
        <f t="shared" si="1"/>
        <v>102</v>
      </c>
    </row>
    <row r="32" spans="1:36" x14ac:dyDescent="0.25">
      <c r="A32">
        <v>30</v>
      </c>
      <c r="B32">
        <v>356</v>
      </c>
      <c r="C32" t="s">
        <v>133</v>
      </c>
      <c r="D32">
        <v>0</v>
      </c>
      <c r="E32">
        <v>0</v>
      </c>
      <c r="F32">
        <v>0</v>
      </c>
      <c r="G32">
        <v>28</v>
      </c>
      <c r="H32">
        <v>29</v>
      </c>
      <c r="I32">
        <v>32</v>
      </c>
      <c r="V32">
        <v>0</v>
      </c>
      <c r="W32">
        <v>0</v>
      </c>
      <c r="X32">
        <v>0</v>
      </c>
      <c r="AF32">
        <f t="shared" si="0"/>
        <v>89</v>
      </c>
      <c r="AG32">
        <f t="shared" si="2"/>
        <v>0</v>
      </c>
      <c r="AH32">
        <f t="shared" si="3"/>
        <v>0</v>
      </c>
      <c r="AI32">
        <f t="shared" si="4"/>
        <v>0</v>
      </c>
      <c r="AJ32">
        <f t="shared" si="1"/>
        <v>89</v>
      </c>
    </row>
    <row r="33" spans="1:36" x14ac:dyDescent="0.25">
      <c r="A33">
        <v>31</v>
      </c>
      <c r="B33">
        <v>420</v>
      </c>
      <c r="C33" t="s">
        <v>157</v>
      </c>
      <c r="D33">
        <v>19</v>
      </c>
      <c r="E33">
        <v>26</v>
      </c>
      <c r="F33">
        <v>0</v>
      </c>
      <c r="G33">
        <v>16</v>
      </c>
      <c r="H33">
        <v>12</v>
      </c>
      <c r="I33">
        <v>14</v>
      </c>
      <c r="V33">
        <v>0</v>
      </c>
      <c r="W33">
        <v>0</v>
      </c>
      <c r="X33">
        <v>0</v>
      </c>
      <c r="AF33">
        <f t="shared" si="0"/>
        <v>87</v>
      </c>
      <c r="AG33">
        <f t="shared" si="2"/>
        <v>0</v>
      </c>
      <c r="AH33">
        <f t="shared" si="3"/>
        <v>0</v>
      </c>
      <c r="AI33">
        <f t="shared" si="4"/>
        <v>0</v>
      </c>
      <c r="AJ33">
        <f t="shared" si="1"/>
        <v>87</v>
      </c>
    </row>
    <row r="34" spans="1:36" x14ac:dyDescent="0.25">
      <c r="A34">
        <v>32</v>
      </c>
      <c r="B34">
        <v>324</v>
      </c>
      <c r="C34" t="s">
        <v>158</v>
      </c>
      <c r="D34">
        <v>27</v>
      </c>
      <c r="E34">
        <v>20</v>
      </c>
      <c r="F34">
        <v>22</v>
      </c>
      <c r="G34">
        <v>0</v>
      </c>
      <c r="H34">
        <v>15</v>
      </c>
      <c r="I34">
        <v>0</v>
      </c>
      <c r="V34">
        <v>0</v>
      </c>
      <c r="W34">
        <v>0</v>
      </c>
      <c r="X34">
        <v>0</v>
      </c>
      <c r="AF34">
        <f t="shared" si="0"/>
        <v>84</v>
      </c>
      <c r="AG34">
        <f t="shared" si="2"/>
        <v>0</v>
      </c>
      <c r="AH34">
        <f t="shared" si="3"/>
        <v>0</v>
      </c>
      <c r="AI34">
        <f t="shared" si="4"/>
        <v>0</v>
      </c>
      <c r="AJ34">
        <f t="shared" si="1"/>
        <v>84</v>
      </c>
    </row>
    <row r="35" spans="1:36" x14ac:dyDescent="0.25">
      <c r="A35">
        <v>33</v>
      </c>
      <c r="B35">
        <v>305</v>
      </c>
      <c r="C35" t="s">
        <v>159</v>
      </c>
      <c r="D35">
        <v>0</v>
      </c>
      <c r="E35">
        <v>0</v>
      </c>
      <c r="F35">
        <v>0</v>
      </c>
      <c r="G35">
        <v>22</v>
      </c>
      <c r="H35">
        <v>24</v>
      </c>
      <c r="I35">
        <v>23</v>
      </c>
      <c r="V35">
        <v>0</v>
      </c>
      <c r="W35">
        <v>0</v>
      </c>
      <c r="X35">
        <v>0</v>
      </c>
      <c r="AF35">
        <f t="shared" si="0"/>
        <v>69</v>
      </c>
      <c r="AG35">
        <f t="shared" si="2"/>
        <v>0</v>
      </c>
      <c r="AH35">
        <f t="shared" si="3"/>
        <v>0</v>
      </c>
      <c r="AI35">
        <f t="shared" si="4"/>
        <v>0</v>
      </c>
      <c r="AJ35">
        <f t="shared" si="1"/>
        <v>69</v>
      </c>
    </row>
    <row r="36" spans="1:36" x14ac:dyDescent="0.25">
      <c r="A36">
        <v>34</v>
      </c>
      <c r="B36">
        <v>326</v>
      </c>
      <c r="C36" t="s">
        <v>160</v>
      </c>
      <c r="D36">
        <v>31</v>
      </c>
      <c r="E36">
        <v>29</v>
      </c>
      <c r="F36">
        <v>0</v>
      </c>
      <c r="G36">
        <v>0</v>
      </c>
      <c r="H36">
        <v>0</v>
      </c>
      <c r="I36">
        <v>0</v>
      </c>
      <c r="V36">
        <v>0</v>
      </c>
      <c r="W36">
        <v>0</v>
      </c>
      <c r="X36">
        <v>0</v>
      </c>
      <c r="AF36">
        <f t="shared" si="0"/>
        <v>60</v>
      </c>
      <c r="AG36">
        <f t="shared" si="2"/>
        <v>0</v>
      </c>
      <c r="AH36">
        <f t="shared" si="3"/>
        <v>0</v>
      </c>
      <c r="AI36">
        <f t="shared" si="4"/>
        <v>0</v>
      </c>
      <c r="AJ36">
        <f t="shared" si="1"/>
        <v>60</v>
      </c>
    </row>
    <row r="37" spans="1:36" x14ac:dyDescent="0.25">
      <c r="A37">
        <v>35</v>
      </c>
      <c r="B37">
        <v>327</v>
      </c>
      <c r="C37" t="s">
        <v>161</v>
      </c>
      <c r="D37">
        <v>16</v>
      </c>
      <c r="E37">
        <v>16</v>
      </c>
      <c r="F37">
        <v>0</v>
      </c>
      <c r="G37">
        <v>0</v>
      </c>
      <c r="H37">
        <v>25</v>
      </c>
      <c r="I37">
        <v>0</v>
      </c>
      <c r="V37">
        <v>0</v>
      </c>
      <c r="W37">
        <v>0</v>
      </c>
      <c r="X37">
        <v>0</v>
      </c>
      <c r="AF37">
        <f t="shared" si="0"/>
        <v>57</v>
      </c>
      <c r="AG37">
        <f t="shared" si="2"/>
        <v>0</v>
      </c>
      <c r="AH37">
        <f t="shared" si="3"/>
        <v>0</v>
      </c>
      <c r="AI37">
        <f t="shared" si="4"/>
        <v>0</v>
      </c>
      <c r="AJ37">
        <f t="shared" si="1"/>
        <v>57</v>
      </c>
    </row>
    <row r="38" spans="1:36" x14ac:dyDescent="0.25">
      <c r="A38">
        <v>36</v>
      </c>
      <c r="B38">
        <v>385</v>
      </c>
      <c r="C38" t="s">
        <v>162</v>
      </c>
      <c r="D38">
        <v>0</v>
      </c>
      <c r="E38">
        <v>0</v>
      </c>
      <c r="F38">
        <v>0</v>
      </c>
      <c r="G38">
        <v>18</v>
      </c>
      <c r="H38">
        <v>19</v>
      </c>
      <c r="I38">
        <v>18</v>
      </c>
      <c r="V38">
        <v>0</v>
      </c>
      <c r="W38">
        <v>0</v>
      </c>
      <c r="X38">
        <v>0</v>
      </c>
      <c r="AF38">
        <f t="shared" si="0"/>
        <v>55</v>
      </c>
      <c r="AG38">
        <f t="shared" si="2"/>
        <v>0</v>
      </c>
      <c r="AH38">
        <f t="shared" si="3"/>
        <v>0</v>
      </c>
      <c r="AI38">
        <f t="shared" si="4"/>
        <v>0</v>
      </c>
      <c r="AJ38">
        <f t="shared" si="1"/>
        <v>55</v>
      </c>
    </row>
    <row r="39" spans="1:36" x14ac:dyDescent="0.25">
      <c r="A39">
        <v>37</v>
      </c>
      <c r="B39">
        <v>333</v>
      </c>
      <c r="C39" t="s">
        <v>163</v>
      </c>
      <c r="D39">
        <v>0</v>
      </c>
      <c r="E39">
        <v>0</v>
      </c>
      <c r="F39">
        <v>0</v>
      </c>
      <c r="G39">
        <v>17</v>
      </c>
      <c r="H39">
        <v>13</v>
      </c>
      <c r="I39">
        <v>24</v>
      </c>
      <c r="V39">
        <v>0</v>
      </c>
      <c r="W39">
        <v>0</v>
      </c>
      <c r="X39">
        <v>0</v>
      </c>
      <c r="AF39">
        <f t="shared" si="0"/>
        <v>54</v>
      </c>
      <c r="AG39">
        <f t="shared" si="2"/>
        <v>0</v>
      </c>
      <c r="AH39">
        <f t="shared" si="3"/>
        <v>0</v>
      </c>
      <c r="AI39">
        <f t="shared" si="4"/>
        <v>0</v>
      </c>
      <c r="AJ39">
        <f t="shared" si="1"/>
        <v>54</v>
      </c>
    </row>
    <row r="41" spans="1:36" x14ac:dyDescent="0.25">
      <c r="T41" s="5"/>
      <c r="U41" s="5"/>
      <c r="V41" s="5"/>
    </row>
    <row r="42" spans="1:36" x14ac:dyDescent="0.25">
      <c r="A42" s="6" t="s">
        <v>36</v>
      </c>
      <c r="T42" s="5"/>
      <c r="U42" s="5"/>
      <c r="V42" s="5"/>
    </row>
    <row r="43" spans="1:36" x14ac:dyDescent="0.25">
      <c r="A43" s="6" t="s">
        <v>0</v>
      </c>
      <c r="B43" s="6" t="s">
        <v>1</v>
      </c>
      <c r="C43" s="6" t="s">
        <v>2</v>
      </c>
      <c r="D43" s="6" t="s">
        <v>3</v>
      </c>
      <c r="E43" s="6" t="s">
        <v>4</v>
      </c>
      <c r="F43" s="6" t="s">
        <v>5</v>
      </c>
      <c r="G43" s="6" t="s">
        <v>37</v>
      </c>
      <c r="H43" s="6" t="s">
        <v>38</v>
      </c>
      <c r="I43" s="6" t="s">
        <v>39</v>
      </c>
      <c r="J43" s="6" t="s">
        <v>22</v>
      </c>
      <c r="K43" s="6" t="s">
        <v>23</v>
      </c>
      <c r="L43" s="6" t="s">
        <v>24</v>
      </c>
      <c r="M43" s="6" t="s">
        <v>3</v>
      </c>
      <c r="N43" s="6" t="s">
        <v>4</v>
      </c>
      <c r="O43" s="6" t="s">
        <v>5</v>
      </c>
      <c r="P43" s="6" t="s">
        <v>25</v>
      </c>
      <c r="Q43" s="6" t="s">
        <v>26</v>
      </c>
      <c r="R43" s="6" t="s">
        <v>27</v>
      </c>
      <c r="S43" s="6" t="s">
        <v>9</v>
      </c>
      <c r="T43" s="6" t="s">
        <v>10</v>
      </c>
      <c r="U43" s="6" t="s">
        <v>11</v>
      </c>
      <c r="V43" s="6" t="s">
        <v>28</v>
      </c>
      <c r="W43" s="6" t="s">
        <v>29</v>
      </c>
      <c r="X43" s="6" t="s">
        <v>30</v>
      </c>
      <c r="Y43" s="6" t="s">
        <v>6</v>
      </c>
      <c r="Z43" s="6" t="s">
        <v>7</v>
      </c>
      <c r="AA43" s="6" t="s">
        <v>8</v>
      </c>
      <c r="AB43" s="6" t="s">
        <v>31</v>
      </c>
      <c r="AC43" s="6" t="s">
        <v>32</v>
      </c>
      <c r="AD43" s="6" t="s">
        <v>33</v>
      </c>
      <c r="AE43" s="6"/>
      <c r="AF43" s="6" t="s">
        <v>12</v>
      </c>
      <c r="AG43" s="6" t="s">
        <v>13</v>
      </c>
      <c r="AH43" s="6" t="s">
        <v>14</v>
      </c>
      <c r="AI43" s="6" t="s">
        <v>15</v>
      </c>
      <c r="AJ43" s="6" t="s">
        <v>16</v>
      </c>
    </row>
    <row r="45" spans="1:36" x14ac:dyDescent="0.25">
      <c r="A45">
        <v>1</v>
      </c>
      <c r="B45">
        <v>332</v>
      </c>
      <c r="C45" t="s">
        <v>50</v>
      </c>
      <c r="D45">
        <v>50</v>
      </c>
      <c r="E45" s="1">
        <f>47+1</f>
        <v>48</v>
      </c>
      <c r="F45" s="1">
        <f>47+1</f>
        <v>48</v>
      </c>
      <c r="G45">
        <v>47</v>
      </c>
      <c r="H45">
        <v>47</v>
      </c>
      <c r="I45">
        <v>45</v>
      </c>
      <c r="T45" s="5"/>
      <c r="U45" s="5"/>
      <c r="V45" s="3">
        <f>1+50+1</f>
        <v>52</v>
      </c>
      <c r="W45" s="1">
        <f>50+1</f>
        <v>51</v>
      </c>
      <c r="X45" s="1">
        <f>50+1</f>
        <v>51</v>
      </c>
      <c r="AF45">
        <f>SUM(D45:AD45)</f>
        <v>439</v>
      </c>
      <c r="AG45">
        <f>IF(ISERROR(SMALL($D45:$AD45,1)),0,MAX(SMALL($D45:$AD45,1),0))</f>
        <v>45</v>
      </c>
      <c r="AH45">
        <f>IF(ISERROR(SMALL($D45:$AD45,2)),0,MAX(SMALL($D45:$AD45,2),0))</f>
        <v>47</v>
      </c>
      <c r="AI45">
        <f>IF(ISERROR(SMALL($D45:$AD45,3)),0,MAX(SMALL($D45:$AD45,3),0))</f>
        <v>47</v>
      </c>
      <c r="AJ45">
        <f t="shared" ref="AJ45" si="5">+AF45-AG45-AH45-AI45</f>
        <v>300</v>
      </c>
    </row>
    <row r="46" spans="1:36" x14ac:dyDescent="0.25">
      <c r="A46">
        <v>2</v>
      </c>
      <c r="B46">
        <v>321</v>
      </c>
      <c r="C46" t="s">
        <v>139</v>
      </c>
      <c r="D46" s="1">
        <f>45+1</f>
        <v>46</v>
      </c>
      <c r="E46">
        <v>50</v>
      </c>
      <c r="F46">
        <v>50</v>
      </c>
      <c r="G46" s="3">
        <f>1+50+1</f>
        <v>52</v>
      </c>
      <c r="H46" s="1">
        <f>50+1</f>
        <v>51</v>
      </c>
      <c r="I46" s="1">
        <f>50+1</f>
        <v>51</v>
      </c>
      <c r="T46" s="5"/>
      <c r="U46" s="5"/>
      <c r="V46">
        <v>0</v>
      </c>
      <c r="W46">
        <v>0</v>
      </c>
      <c r="X46">
        <v>0</v>
      </c>
      <c r="AF46">
        <f t="shared" ref="AF46:AF59" si="6">SUM(D46:AD46)</f>
        <v>300</v>
      </c>
      <c r="AG46">
        <f t="shared" ref="AG46:AG59" si="7">IF(ISERROR(SMALL($D46:$AD46,1)),0,MAX(SMALL($D46:$AD46,1),0))</f>
        <v>0</v>
      </c>
      <c r="AH46">
        <f t="shared" ref="AH46:AH59" si="8">IF(ISERROR(SMALL($D46:$AD46,2)),0,MAX(SMALL($D46:$AD46,2),0))</f>
        <v>0</v>
      </c>
      <c r="AI46">
        <f t="shared" ref="AI46:AI59" si="9">IF(ISERROR(SMALL($D46:$AD46,3)),0,MAX(SMALL($D46:$AD46,3),0))</f>
        <v>0</v>
      </c>
      <c r="AJ46">
        <f t="shared" ref="AJ46:AJ59" si="10">+AF46-AG46-AH46-AI46</f>
        <v>300</v>
      </c>
    </row>
    <row r="47" spans="1:36" x14ac:dyDescent="0.25">
      <c r="A47">
        <v>3</v>
      </c>
      <c r="B47">
        <v>362</v>
      </c>
      <c r="C47" t="s">
        <v>146</v>
      </c>
      <c r="D47">
        <v>39</v>
      </c>
      <c r="E47">
        <v>45</v>
      </c>
      <c r="F47">
        <v>39</v>
      </c>
      <c r="G47">
        <v>40</v>
      </c>
      <c r="H47">
        <v>45</v>
      </c>
      <c r="I47">
        <v>43</v>
      </c>
      <c r="T47" s="5"/>
      <c r="U47" s="5"/>
      <c r="V47">
        <v>0</v>
      </c>
      <c r="W47">
        <v>0</v>
      </c>
      <c r="X47">
        <v>0</v>
      </c>
      <c r="AF47">
        <f t="shared" si="6"/>
        <v>251</v>
      </c>
      <c r="AG47">
        <f t="shared" si="7"/>
        <v>0</v>
      </c>
      <c r="AH47">
        <f t="shared" si="8"/>
        <v>0</v>
      </c>
      <c r="AI47">
        <f t="shared" si="9"/>
        <v>0</v>
      </c>
      <c r="AJ47">
        <f t="shared" si="10"/>
        <v>251</v>
      </c>
    </row>
    <row r="48" spans="1:36" x14ac:dyDescent="0.25">
      <c r="A48">
        <v>4</v>
      </c>
      <c r="B48">
        <v>317</v>
      </c>
      <c r="C48" t="s">
        <v>147</v>
      </c>
      <c r="D48">
        <v>38</v>
      </c>
      <c r="E48">
        <v>40</v>
      </c>
      <c r="F48">
        <v>45</v>
      </c>
      <c r="G48">
        <v>39</v>
      </c>
      <c r="H48">
        <v>40</v>
      </c>
      <c r="I48">
        <v>40</v>
      </c>
      <c r="T48" s="5"/>
      <c r="U48" s="5"/>
      <c r="V48">
        <v>0</v>
      </c>
      <c r="W48">
        <v>0</v>
      </c>
      <c r="X48">
        <v>0</v>
      </c>
      <c r="AF48">
        <f t="shared" si="6"/>
        <v>242</v>
      </c>
      <c r="AG48">
        <f t="shared" si="7"/>
        <v>0</v>
      </c>
      <c r="AH48">
        <f t="shared" si="8"/>
        <v>0</v>
      </c>
      <c r="AI48">
        <f t="shared" si="9"/>
        <v>0</v>
      </c>
      <c r="AJ48">
        <f t="shared" si="10"/>
        <v>242</v>
      </c>
    </row>
    <row r="49" spans="1:36" x14ac:dyDescent="0.25">
      <c r="A49">
        <v>5</v>
      </c>
      <c r="B49">
        <v>322</v>
      </c>
      <c r="C49" t="s">
        <v>150</v>
      </c>
      <c r="D49">
        <v>47</v>
      </c>
      <c r="E49">
        <v>35</v>
      </c>
      <c r="F49">
        <v>37</v>
      </c>
      <c r="G49">
        <v>34</v>
      </c>
      <c r="H49">
        <v>41</v>
      </c>
      <c r="I49">
        <v>47</v>
      </c>
      <c r="T49" s="5"/>
      <c r="U49" s="5"/>
      <c r="V49">
        <v>0</v>
      </c>
      <c r="W49">
        <v>0</v>
      </c>
      <c r="X49">
        <v>0</v>
      </c>
      <c r="AF49">
        <f t="shared" si="6"/>
        <v>241</v>
      </c>
      <c r="AG49">
        <f t="shared" si="7"/>
        <v>0</v>
      </c>
      <c r="AH49">
        <f t="shared" si="8"/>
        <v>0</v>
      </c>
      <c r="AI49">
        <f t="shared" si="9"/>
        <v>0</v>
      </c>
      <c r="AJ49">
        <f t="shared" si="10"/>
        <v>241</v>
      </c>
    </row>
    <row r="50" spans="1:36" x14ac:dyDescent="0.25">
      <c r="A50">
        <v>6</v>
      </c>
      <c r="B50">
        <v>388</v>
      </c>
      <c r="C50" t="s">
        <v>151</v>
      </c>
      <c r="D50">
        <v>37</v>
      </c>
      <c r="E50">
        <v>37</v>
      </c>
      <c r="F50">
        <v>41</v>
      </c>
      <c r="G50">
        <v>45</v>
      </c>
      <c r="H50">
        <v>43</v>
      </c>
      <c r="I50">
        <v>35</v>
      </c>
      <c r="T50" s="5"/>
      <c r="U50" s="5"/>
      <c r="V50">
        <v>0</v>
      </c>
      <c r="W50">
        <v>0</v>
      </c>
      <c r="X50">
        <v>0</v>
      </c>
      <c r="AF50">
        <f t="shared" si="6"/>
        <v>238</v>
      </c>
      <c r="AG50">
        <f t="shared" si="7"/>
        <v>0</v>
      </c>
      <c r="AH50">
        <f t="shared" si="8"/>
        <v>0</v>
      </c>
      <c r="AI50">
        <f t="shared" si="9"/>
        <v>0</v>
      </c>
      <c r="AJ50">
        <f t="shared" si="10"/>
        <v>238</v>
      </c>
    </row>
    <row r="51" spans="1:36" x14ac:dyDescent="0.25">
      <c r="A51">
        <v>7</v>
      </c>
      <c r="B51">
        <v>325</v>
      </c>
      <c r="C51" t="s">
        <v>152</v>
      </c>
      <c r="D51">
        <v>34</v>
      </c>
      <c r="E51">
        <v>38</v>
      </c>
      <c r="F51">
        <v>40</v>
      </c>
      <c r="G51">
        <v>41</v>
      </c>
      <c r="H51">
        <v>37</v>
      </c>
      <c r="I51">
        <v>41</v>
      </c>
      <c r="T51" s="5"/>
      <c r="U51" s="5"/>
      <c r="V51">
        <v>0</v>
      </c>
      <c r="W51">
        <v>0</v>
      </c>
      <c r="X51">
        <v>0</v>
      </c>
      <c r="AF51">
        <f t="shared" si="6"/>
        <v>231</v>
      </c>
      <c r="AG51">
        <f t="shared" si="7"/>
        <v>0</v>
      </c>
      <c r="AH51">
        <f t="shared" si="8"/>
        <v>0</v>
      </c>
      <c r="AI51">
        <f t="shared" si="9"/>
        <v>0</v>
      </c>
      <c r="AJ51">
        <f t="shared" si="10"/>
        <v>231</v>
      </c>
    </row>
    <row r="52" spans="1:36" x14ac:dyDescent="0.25">
      <c r="A52">
        <v>8</v>
      </c>
      <c r="B52">
        <v>420</v>
      </c>
      <c r="C52" t="s">
        <v>157</v>
      </c>
      <c r="D52">
        <v>36</v>
      </c>
      <c r="E52">
        <v>39</v>
      </c>
      <c r="F52">
        <v>35</v>
      </c>
      <c r="G52">
        <v>35</v>
      </c>
      <c r="H52">
        <v>32</v>
      </c>
      <c r="I52">
        <v>36</v>
      </c>
      <c r="T52" s="5"/>
      <c r="U52" s="5"/>
      <c r="V52">
        <v>0</v>
      </c>
      <c r="W52">
        <v>0</v>
      </c>
      <c r="X52">
        <v>0</v>
      </c>
      <c r="AF52">
        <f t="shared" si="6"/>
        <v>213</v>
      </c>
      <c r="AG52">
        <f t="shared" si="7"/>
        <v>0</v>
      </c>
      <c r="AH52">
        <f t="shared" si="8"/>
        <v>0</v>
      </c>
      <c r="AI52">
        <f t="shared" si="9"/>
        <v>0</v>
      </c>
      <c r="AJ52">
        <f t="shared" si="10"/>
        <v>213</v>
      </c>
    </row>
    <row r="53" spans="1:36" x14ac:dyDescent="0.25">
      <c r="A53">
        <v>9</v>
      </c>
      <c r="B53">
        <v>346</v>
      </c>
      <c r="C53" t="s">
        <v>153</v>
      </c>
      <c r="D53">
        <v>41</v>
      </c>
      <c r="E53">
        <v>43</v>
      </c>
      <c r="F53">
        <v>43</v>
      </c>
      <c r="G53">
        <v>43</v>
      </c>
      <c r="H53">
        <v>35</v>
      </c>
      <c r="I53">
        <v>0</v>
      </c>
      <c r="T53" s="5"/>
      <c r="U53" s="5"/>
      <c r="V53">
        <v>0</v>
      </c>
      <c r="W53">
        <v>0</v>
      </c>
      <c r="X53">
        <v>0</v>
      </c>
      <c r="AF53">
        <f t="shared" si="6"/>
        <v>205</v>
      </c>
      <c r="AG53">
        <f t="shared" si="7"/>
        <v>0</v>
      </c>
      <c r="AH53">
        <f t="shared" si="8"/>
        <v>0</v>
      </c>
      <c r="AI53">
        <f t="shared" si="9"/>
        <v>0</v>
      </c>
      <c r="AJ53">
        <f t="shared" si="10"/>
        <v>205</v>
      </c>
    </row>
    <row r="54" spans="1:36" x14ac:dyDescent="0.25">
      <c r="A54">
        <v>10</v>
      </c>
      <c r="B54">
        <v>324</v>
      </c>
      <c r="C54" t="s">
        <v>158</v>
      </c>
      <c r="D54">
        <v>40</v>
      </c>
      <c r="E54">
        <v>36</v>
      </c>
      <c r="F54">
        <v>38</v>
      </c>
      <c r="G54">
        <v>0</v>
      </c>
      <c r="H54">
        <v>34</v>
      </c>
      <c r="I54">
        <v>0</v>
      </c>
      <c r="T54" s="5"/>
      <c r="U54" s="5"/>
      <c r="V54">
        <v>0</v>
      </c>
      <c r="W54">
        <v>0</v>
      </c>
      <c r="X54">
        <v>0</v>
      </c>
      <c r="AF54">
        <f t="shared" si="6"/>
        <v>148</v>
      </c>
      <c r="AG54">
        <f t="shared" si="7"/>
        <v>0</v>
      </c>
      <c r="AH54">
        <f t="shared" si="8"/>
        <v>0</v>
      </c>
      <c r="AI54">
        <f t="shared" si="9"/>
        <v>0</v>
      </c>
      <c r="AJ54">
        <f t="shared" si="10"/>
        <v>148</v>
      </c>
    </row>
    <row r="55" spans="1:36" x14ac:dyDescent="0.25">
      <c r="A55">
        <v>11</v>
      </c>
      <c r="B55">
        <v>326</v>
      </c>
      <c r="C55" t="s">
        <v>160</v>
      </c>
      <c r="D55">
        <v>43</v>
      </c>
      <c r="E55">
        <v>41</v>
      </c>
      <c r="F55">
        <v>36</v>
      </c>
      <c r="G55">
        <v>0</v>
      </c>
      <c r="H55">
        <v>0</v>
      </c>
      <c r="I55">
        <v>0</v>
      </c>
      <c r="T55" s="5"/>
      <c r="U55" s="5"/>
      <c r="V55">
        <v>0</v>
      </c>
      <c r="W55">
        <v>0</v>
      </c>
      <c r="X55">
        <v>0</v>
      </c>
      <c r="AF55">
        <f t="shared" si="6"/>
        <v>120</v>
      </c>
      <c r="AG55">
        <f t="shared" si="7"/>
        <v>0</v>
      </c>
      <c r="AH55">
        <f t="shared" si="8"/>
        <v>0</v>
      </c>
      <c r="AI55">
        <f t="shared" si="9"/>
        <v>0</v>
      </c>
      <c r="AJ55">
        <f t="shared" si="10"/>
        <v>120</v>
      </c>
    </row>
    <row r="56" spans="1:36" x14ac:dyDescent="0.25">
      <c r="A56">
        <v>12</v>
      </c>
      <c r="B56">
        <v>305</v>
      </c>
      <c r="C56" t="s">
        <v>159</v>
      </c>
      <c r="D56">
        <v>0</v>
      </c>
      <c r="E56">
        <v>0</v>
      </c>
      <c r="F56">
        <v>0</v>
      </c>
      <c r="G56">
        <v>38</v>
      </c>
      <c r="H56">
        <v>38</v>
      </c>
      <c r="I56">
        <v>38</v>
      </c>
      <c r="T56" s="5"/>
      <c r="U56" s="5"/>
      <c r="V56">
        <v>0</v>
      </c>
      <c r="W56">
        <v>0</v>
      </c>
      <c r="X56">
        <v>0</v>
      </c>
      <c r="AF56">
        <f t="shared" si="6"/>
        <v>114</v>
      </c>
      <c r="AG56">
        <f t="shared" si="7"/>
        <v>0</v>
      </c>
      <c r="AH56">
        <f t="shared" si="8"/>
        <v>0</v>
      </c>
      <c r="AI56">
        <f t="shared" si="9"/>
        <v>0</v>
      </c>
      <c r="AJ56">
        <f t="shared" si="10"/>
        <v>114</v>
      </c>
    </row>
    <row r="57" spans="1:36" x14ac:dyDescent="0.25">
      <c r="A57">
        <v>13</v>
      </c>
      <c r="B57">
        <v>385</v>
      </c>
      <c r="C57" t="s">
        <v>164</v>
      </c>
      <c r="D57">
        <v>0</v>
      </c>
      <c r="E57">
        <v>0</v>
      </c>
      <c r="F57">
        <v>0</v>
      </c>
      <c r="G57">
        <v>37</v>
      </c>
      <c r="H57">
        <v>36</v>
      </c>
      <c r="I57">
        <v>37</v>
      </c>
      <c r="T57" s="5"/>
      <c r="U57" s="5"/>
      <c r="V57">
        <v>0</v>
      </c>
      <c r="W57">
        <v>0</v>
      </c>
      <c r="X57">
        <v>0</v>
      </c>
      <c r="AF57">
        <f t="shared" si="6"/>
        <v>110</v>
      </c>
      <c r="AG57">
        <f t="shared" si="7"/>
        <v>0</v>
      </c>
      <c r="AH57">
        <f t="shared" si="8"/>
        <v>0</v>
      </c>
      <c r="AI57">
        <f t="shared" si="9"/>
        <v>0</v>
      </c>
      <c r="AJ57">
        <f t="shared" si="10"/>
        <v>110</v>
      </c>
    </row>
    <row r="58" spans="1:36" x14ac:dyDescent="0.25">
      <c r="A58">
        <v>14</v>
      </c>
      <c r="B58">
        <v>327</v>
      </c>
      <c r="C58" t="s">
        <v>161</v>
      </c>
      <c r="D58" s="2">
        <f>1+35</f>
        <v>36</v>
      </c>
      <c r="E58">
        <v>34</v>
      </c>
      <c r="F58">
        <v>0</v>
      </c>
      <c r="G58">
        <v>0</v>
      </c>
      <c r="H58">
        <v>39</v>
      </c>
      <c r="I58">
        <v>0</v>
      </c>
      <c r="T58" s="5"/>
      <c r="U58" s="5"/>
      <c r="V58">
        <v>0</v>
      </c>
      <c r="W58">
        <v>0</v>
      </c>
      <c r="X58">
        <v>0</v>
      </c>
      <c r="AF58">
        <f t="shared" si="6"/>
        <v>109</v>
      </c>
      <c r="AG58">
        <f t="shared" si="7"/>
        <v>0</v>
      </c>
      <c r="AH58">
        <f t="shared" si="8"/>
        <v>0</v>
      </c>
      <c r="AI58">
        <f t="shared" si="9"/>
        <v>0</v>
      </c>
      <c r="AJ58">
        <f t="shared" si="10"/>
        <v>109</v>
      </c>
    </row>
    <row r="59" spans="1:36" x14ac:dyDescent="0.25">
      <c r="A59">
        <v>15</v>
      </c>
      <c r="B59">
        <v>333</v>
      </c>
      <c r="C59" t="s">
        <v>163</v>
      </c>
      <c r="D59">
        <v>0</v>
      </c>
      <c r="E59">
        <v>0</v>
      </c>
      <c r="F59">
        <v>0</v>
      </c>
      <c r="G59">
        <v>36</v>
      </c>
      <c r="H59">
        <v>33</v>
      </c>
      <c r="I59">
        <v>39</v>
      </c>
      <c r="T59" s="5"/>
      <c r="U59" s="5"/>
      <c r="V59">
        <v>0</v>
      </c>
      <c r="W59">
        <v>0</v>
      </c>
      <c r="X59">
        <v>0</v>
      </c>
      <c r="AF59">
        <f t="shared" si="6"/>
        <v>108</v>
      </c>
      <c r="AG59">
        <f t="shared" si="7"/>
        <v>0</v>
      </c>
      <c r="AH59">
        <f t="shared" si="8"/>
        <v>0</v>
      </c>
      <c r="AI59">
        <f t="shared" si="9"/>
        <v>0</v>
      </c>
      <c r="AJ59">
        <f t="shared" si="10"/>
        <v>108</v>
      </c>
    </row>
    <row r="60" spans="1:36" x14ac:dyDescent="0.25">
      <c r="T60" s="5"/>
      <c r="U60" s="5"/>
      <c r="V60" s="5"/>
    </row>
    <row r="62" spans="1:36" x14ac:dyDescent="0.25">
      <c r="A62" s="6" t="s">
        <v>35</v>
      </c>
    </row>
    <row r="63" spans="1:36" x14ac:dyDescent="0.25">
      <c r="A63" s="6" t="s">
        <v>0</v>
      </c>
      <c r="B63" s="6" t="s">
        <v>1</v>
      </c>
      <c r="C63" s="6" t="s">
        <v>2</v>
      </c>
      <c r="D63" s="6" t="s">
        <v>3</v>
      </c>
      <c r="E63" s="6" t="s">
        <v>4</v>
      </c>
      <c r="F63" s="6" t="s">
        <v>5</v>
      </c>
      <c r="G63" s="6" t="s">
        <v>37</v>
      </c>
      <c r="H63" s="6" t="s">
        <v>38</v>
      </c>
      <c r="I63" s="6" t="s">
        <v>39</v>
      </c>
      <c r="J63" s="6" t="s">
        <v>22</v>
      </c>
      <c r="K63" s="6" t="s">
        <v>23</v>
      </c>
      <c r="L63" s="6" t="s">
        <v>24</v>
      </c>
      <c r="M63" s="6" t="s">
        <v>3</v>
      </c>
      <c r="N63" s="6" t="s">
        <v>4</v>
      </c>
      <c r="O63" s="6" t="s">
        <v>5</v>
      </c>
      <c r="P63" s="6" t="s">
        <v>25</v>
      </c>
      <c r="Q63" s="6" t="s">
        <v>26</v>
      </c>
      <c r="R63" s="6" t="s">
        <v>27</v>
      </c>
      <c r="S63" s="6" t="s">
        <v>9</v>
      </c>
      <c r="T63" s="6" t="s">
        <v>10</v>
      </c>
      <c r="U63" s="6" t="s">
        <v>11</v>
      </c>
      <c r="V63" s="6" t="s">
        <v>28</v>
      </c>
      <c r="W63" s="6" t="s">
        <v>29</v>
      </c>
      <c r="X63" s="6" t="s">
        <v>30</v>
      </c>
      <c r="Y63" s="6" t="s">
        <v>6</v>
      </c>
      <c r="Z63" s="6" t="s">
        <v>7</v>
      </c>
      <c r="AA63" s="6" t="s">
        <v>8</v>
      </c>
      <c r="AB63" s="6" t="s">
        <v>31</v>
      </c>
      <c r="AC63" s="6" t="s">
        <v>32</v>
      </c>
      <c r="AD63" s="6" t="s">
        <v>33</v>
      </c>
      <c r="AE63" s="6"/>
      <c r="AF63" s="6" t="s">
        <v>12</v>
      </c>
      <c r="AG63" s="6" t="s">
        <v>13</v>
      </c>
      <c r="AH63" s="6" t="s">
        <v>14</v>
      </c>
      <c r="AI63" s="6" t="s">
        <v>15</v>
      </c>
      <c r="AJ63" s="6" t="s">
        <v>16</v>
      </c>
    </row>
    <row r="65" spans="1:36" x14ac:dyDescent="0.25">
      <c r="A65">
        <v>1</v>
      </c>
      <c r="B65">
        <v>407</v>
      </c>
      <c r="C65" t="s">
        <v>54</v>
      </c>
      <c r="D65">
        <v>45</v>
      </c>
      <c r="E65">
        <v>47</v>
      </c>
      <c r="F65">
        <v>47</v>
      </c>
      <c r="G65">
        <v>43</v>
      </c>
      <c r="H65">
        <v>45</v>
      </c>
      <c r="I65">
        <v>45</v>
      </c>
      <c r="T65" s="5"/>
      <c r="U65" s="5"/>
      <c r="V65" s="3">
        <f>1+50+1</f>
        <v>52</v>
      </c>
      <c r="W65" s="1">
        <f>50+1</f>
        <v>51</v>
      </c>
      <c r="X65" s="1">
        <f>50+1</f>
        <v>51</v>
      </c>
      <c r="AF65">
        <f>SUM(D65:AD65)</f>
        <v>426</v>
      </c>
      <c r="AG65">
        <f>IF(ISERROR(SMALL($D65:$AD65,1)),0,MAX(SMALL($D65:$AD65,1),0))</f>
        <v>43</v>
      </c>
      <c r="AH65">
        <f>IF(ISERROR(SMALL($D65:$AD65,2)),0,MAX(SMALL($D65:$AD65,2),0))</f>
        <v>45</v>
      </c>
      <c r="AI65">
        <f>IF(ISERROR(SMALL($D65:$AD65,3)),0,MAX(SMALL($D65:$AD65,3),0))</f>
        <v>45</v>
      </c>
      <c r="AJ65">
        <f t="shared" ref="AJ65" si="11">+AF65-AG65-AH65-AI65</f>
        <v>293</v>
      </c>
    </row>
    <row r="66" spans="1:36" x14ac:dyDescent="0.25">
      <c r="A66">
        <v>2</v>
      </c>
      <c r="B66">
        <v>434</v>
      </c>
      <c r="C66" t="s">
        <v>144</v>
      </c>
      <c r="D66" s="3">
        <f>1+50+1</f>
        <v>52</v>
      </c>
      <c r="E66" s="1">
        <f>50+1</f>
        <v>51</v>
      </c>
      <c r="F66" s="1">
        <f>50+1</f>
        <v>51</v>
      </c>
      <c r="G66" s="3">
        <f>1+50+1</f>
        <v>52</v>
      </c>
      <c r="H66" s="1">
        <f>50+1</f>
        <v>51</v>
      </c>
      <c r="I66" s="1">
        <f>47+1</f>
        <v>48</v>
      </c>
      <c r="T66" s="5"/>
      <c r="U66" s="5"/>
      <c r="V66">
        <v>0</v>
      </c>
      <c r="W66">
        <v>0</v>
      </c>
      <c r="X66">
        <v>0</v>
      </c>
      <c r="AF66">
        <f>SUM(D66:AD66)</f>
        <v>305</v>
      </c>
      <c r="AG66">
        <f t="shared" ref="AG66:AG69" si="12">IF(ISERROR(SMALL($D66:$AD66,1)),0,MAX(SMALL($D66:$AD66,1),0))</f>
        <v>0</v>
      </c>
      <c r="AH66">
        <f t="shared" ref="AH66:AH69" si="13">IF(ISERROR(SMALL($D66:$AD66,2)),0,MAX(SMALL($D66:$AD66,2),0))</f>
        <v>0</v>
      </c>
      <c r="AI66">
        <f t="shared" ref="AI66:AI69" si="14">IF(ISERROR(SMALL($D66:$AD66,3)),0,MAX(SMALL($D66:$AD66,3),0))</f>
        <v>0</v>
      </c>
      <c r="AJ66">
        <f t="shared" ref="AJ66:AJ69" si="15">+AF66-AG66-AH66-AI66</f>
        <v>305</v>
      </c>
    </row>
    <row r="67" spans="1:36" x14ac:dyDescent="0.25">
      <c r="A67">
        <v>3</v>
      </c>
      <c r="B67">
        <v>470</v>
      </c>
      <c r="C67" t="s">
        <v>155</v>
      </c>
      <c r="D67">
        <v>41</v>
      </c>
      <c r="E67">
        <v>43</v>
      </c>
      <c r="F67">
        <v>45</v>
      </c>
      <c r="G67">
        <v>45</v>
      </c>
      <c r="H67">
        <v>43</v>
      </c>
      <c r="I67">
        <v>43</v>
      </c>
      <c r="T67" s="5"/>
      <c r="U67" s="5"/>
      <c r="V67">
        <v>0</v>
      </c>
      <c r="W67">
        <v>0</v>
      </c>
      <c r="X67">
        <v>0</v>
      </c>
      <c r="AF67">
        <f>SUM(D67:AD67)</f>
        <v>260</v>
      </c>
      <c r="AG67">
        <f t="shared" si="12"/>
        <v>0</v>
      </c>
      <c r="AH67">
        <f t="shared" si="13"/>
        <v>0</v>
      </c>
      <c r="AI67">
        <f t="shared" si="14"/>
        <v>0</v>
      </c>
      <c r="AJ67">
        <f t="shared" si="15"/>
        <v>260</v>
      </c>
    </row>
    <row r="68" spans="1:36" x14ac:dyDescent="0.25">
      <c r="A68">
        <v>4</v>
      </c>
      <c r="B68">
        <v>415</v>
      </c>
      <c r="C68" t="s">
        <v>156</v>
      </c>
      <c r="D68">
        <v>47</v>
      </c>
      <c r="E68">
        <v>41</v>
      </c>
      <c r="F68">
        <v>0</v>
      </c>
      <c r="G68">
        <v>47</v>
      </c>
      <c r="H68">
        <v>47</v>
      </c>
      <c r="I68">
        <v>50</v>
      </c>
      <c r="T68" s="5"/>
      <c r="U68" s="5"/>
      <c r="V68">
        <v>0</v>
      </c>
      <c r="W68">
        <v>0</v>
      </c>
      <c r="X68">
        <v>0</v>
      </c>
      <c r="AF68">
        <f>SUM(D68:AD68)</f>
        <v>232</v>
      </c>
      <c r="AG68">
        <f t="shared" si="12"/>
        <v>0</v>
      </c>
      <c r="AH68">
        <f t="shared" si="13"/>
        <v>0</v>
      </c>
      <c r="AI68">
        <f t="shared" si="14"/>
        <v>0</v>
      </c>
      <c r="AJ68">
        <f t="shared" si="15"/>
        <v>232</v>
      </c>
    </row>
    <row r="69" spans="1:36" x14ac:dyDescent="0.25">
      <c r="A69">
        <v>5</v>
      </c>
      <c r="B69">
        <v>420</v>
      </c>
      <c r="C69" t="s">
        <v>157</v>
      </c>
      <c r="D69">
        <v>43</v>
      </c>
      <c r="E69">
        <v>45</v>
      </c>
      <c r="F69">
        <v>0</v>
      </c>
      <c r="G69">
        <v>41</v>
      </c>
      <c r="H69">
        <v>41</v>
      </c>
      <c r="I69">
        <v>41</v>
      </c>
      <c r="T69" s="5"/>
      <c r="U69" s="5"/>
      <c r="V69">
        <v>0</v>
      </c>
      <c r="W69">
        <v>0</v>
      </c>
      <c r="X69">
        <v>0</v>
      </c>
      <c r="AF69">
        <f>SUM(D69:AD69)</f>
        <v>211</v>
      </c>
      <c r="AG69">
        <f t="shared" si="12"/>
        <v>0</v>
      </c>
      <c r="AH69">
        <f t="shared" si="13"/>
        <v>0</v>
      </c>
      <c r="AI69">
        <f t="shared" si="14"/>
        <v>0</v>
      </c>
      <c r="AJ69">
        <f t="shared" si="15"/>
        <v>211</v>
      </c>
    </row>
    <row r="70" spans="1:36" x14ac:dyDescent="0.25">
      <c r="T70" s="5"/>
      <c r="U70" s="5"/>
      <c r="V70" s="5"/>
    </row>
    <row r="72" spans="1:36" x14ac:dyDescent="0.25">
      <c r="A72" s="2"/>
      <c r="B72" t="s">
        <v>17</v>
      </c>
    </row>
    <row r="73" spans="1:36" x14ac:dyDescent="0.25">
      <c r="A73" s="1"/>
      <c r="B73" t="s">
        <v>18</v>
      </c>
    </row>
    <row r="74" spans="1:36" x14ac:dyDescent="0.25">
      <c r="A74" s="3"/>
      <c r="B74" t="s">
        <v>19</v>
      </c>
    </row>
    <row r="75" spans="1:36" x14ac:dyDescent="0.25">
      <c r="A75" s="4"/>
      <c r="B75" t="s">
        <v>20</v>
      </c>
    </row>
    <row r="78" spans="1:36" x14ac:dyDescent="0.25">
      <c r="A78" t="s">
        <v>21</v>
      </c>
    </row>
  </sheetData>
  <sortState xmlns:xlrd2="http://schemas.microsoft.com/office/spreadsheetml/2017/richdata2" ref="B65:AF69">
    <sortCondition descending="1" ref="AF65:AF69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Cadet 160cc</vt:lpstr>
      <vt:lpstr>Cadet 160cc Rookie</vt:lpstr>
      <vt:lpstr>Parolin Rocky</vt:lpstr>
      <vt:lpstr>Parolin Rocky Rookie</vt:lpstr>
      <vt:lpstr>9PK Super Cadet</vt:lpstr>
      <vt:lpstr>RK1</vt:lpstr>
      <vt:lpstr>T4 Mini</vt:lpstr>
      <vt:lpstr>T4 Junior</vt:lpstr>
      <vt:lpstr>T4 Senior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Youri Verswijveren</dc:creator>
  <cp:keywords/>
  <dc:description/>
  <cp:lastModifiedBy>Youri Verswijveren | GP Elite</cp:lastModifiedBy>
  <cp:revision/>
  <dcterms:created xsi:type="dcterms:W3CDTF">2023-03-21T20:23:04Z</dcterms:created>
  <dcterms:modified xsi:type="dcterms:W3CDTF">2024-04-18T14:30:35Z</dcterms:modified>
  <cp:category/>
  <cp:contentStatus/>
</cp:coreProperties>
</file>